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Vrané nad Vltavou\zadávací dokumentace\"/>
    </mc:Choice>
  </mc:AlternateContent>
  <bookViews>
    <workbookView xWindow="0" yWindow="0" windowWidth="16140" windowHeight="9165"/>
  </bookViews>
  <sheets>
    <sheet name="Rekapitulace zakázky" sheetId="1" r:id="rId1"/>
    <sheet name="001 - Oprava střechy" sheetId="2" r:id="rId2"/>
    <sheet name="002 - Oprava vnějšího pláště" sheetId="3" r:id="rId3"/>
    <sheet name="003 - Oprava zpevněných p..." sheetId="4" r:id="rId4"/>
    <sheet name="004 - Oprava prostor pro ..." sheetId="5" r:id="rId5"/>
    <sheet name="005 - Oprava veřejných WC" sheetId="6" r:id="rId6"/>
    <sheet name="006 - Oprava sklepních pr..." sheetId="7" r:id="rId7"/>
    <sheet name="007 - Oprava společných p..." sheetId="8" r:id="rId8"/>
    <sheet name="008 - Elektroinstalace a ..." sheetId="9" r:id="rId9"/>
    <sheet name="009 - Vedlejší a ostatní ..." sheetId="10" r:id="rId10"/>
  </sheets>
  <definedNames>
    <definedName name="_xlnm._FilterDatabase" localSheetId="1" hidden="1">'001 - Oprava střechy'!$C$130:$K$311</definedName>
    <definedName name="_xlnm._FilterDatabase" localSheetId="2" hidden="1">'002 - Oprava vnějšího pláště'!$C$132:$K$415</definedName>
    <definedName name="_xlnm._FilterDatabase" localSheetId="3" hidden="1">'003 - Oprava zpevněných p...'!$C$131:$K$335</definedName>
    <definedName name="_xlnm._FilterDatabase" localSheetId="4" hidden="1">'004 - Oprava prostor pro ...'!$C$148:$K$815</definedName>
    <definedName name="_xlnm._FilterDatabase" localSheetId="5" hidden="1">'005 - Oprava veřejných WC'!$C$136:$K$430</definedName>
    <definedName name="_xlnm._FilterDatabase" localSheetId="6" hidden="1">'006 - Oprava sklepních pr...'!$C$129:$K$286</definedName>
    <definedName name="_xlnm._FilterDatabase" localSheetId="7" hidden="1">'007 - Oprava společných p...'!$C$141:$K$683</definedName>
    <definedName name="_xlnm._FilterDatabase" localSheetId="8" hidden="1">'008 - Elektroinstalace a ...'!$C$217:$K$509</definedName>
    <definedName name="_xlnm._FilterDatabase" localSheetId="9" hidden="1">'009 - Vedlejší a ostatní ...'!$C$120:$K$133</definedName>
    <definedName name="_xlnm.Print_Titles" localSheetId="1">'001 - Oprava střechy'!$130:$130</definedName>
    <definedName name="_xlnm.Print_Titles" localSheetId="2">'002 - Oprava vnějšího pláště'!$132:$132</definedName>
    <definedName name="_xlnm.Print_Titles" localSheetId="3">'003 - Oprava zpevněných p...'!$131:$131</definedName>
    <definedName name="_xlnm.Print_Titles" localSheetId="4">'004 - Oprava prostor pro ...'!$148:$148</definedName>
    <definedName name="_xlnm.Print_Titles" localSheetId="5">'005 - Oprava veřejných WC'!$136:$136</definedName>
    <definedName name="_xlnm.Print_Titles" localSheetId="6">'006 - Oprava sklepních pr...'!$129:$129</definedName>
    <definedName name="_xlnm.Print_Titles" localSheetId="7">'007 - Oprava společných p...'!$141:$141</definedName>
    <definedName name="_xlnm.Print_Titles" localSheetId="8">'008 - Elektroinstalace a ...'!$217:$217</definedName>
    <definedName name="_xlnm.Print_Titles" localSheetId="9">'009 - Vedlejší a ostatní ...'!$120:$120</definedName>
    <definedName name="_xlnm.Print_Titles" localSheetId="0">'Rekapitulace zakázky'!$92:$92</definedName>
    <definedName name="_xlnm.Print_Area" localSheetId="1">'001 - Oprava střechy'!$C$4:$J$76,'001 - Oprava střechy'!$C$82:$J$112,'001 - Oprava střechy'!$C$118:$J$311</definedName>
    <definedName name="_xlnm.Print_Area" localSheetId="2">'002 - Oprava vnějšího pláště'!$C$4:$J$76,'002 - Oprava vnějšího pláště'!$C$82:$J$114,'002 - Oprava vnějšího pláště'!$C$120:$J$415</definedName>
    <definedName name="_xlnm.Print_Area" localSheetId="3">'003 - Oprava zpevněných p...'!$C$4:$J$76,'003 - Oprava zpevněných p...'!$C$82:$J$113,'003 - Oprava zpevněných p...'!$C$119:$J$335</definedName>
    <definedName name="_xlnm.Print_Area" localSheetId="4">'004 - Oprava prostor pro ...'!$C$4:$J$76,'004 - Oprava prostor pro ...'!$C$82:$J$130,'004 - Oprava prostor pro ...'!$C$136:$J$815</definedName>
    <definedName name="_xlnm.Print_Area" localSheetId="5">'005 - Oprava veřejných WC'!$C$4:$J$76,'005 - Oprava veřejných WC'!$C$82:$J$118,'005 - Oprava veřejných WC'!$C$124:$J$430</definedName>
    <definedName name="_xlnm.Print_Area" localSheetId="6">'006 - Oprava sklepních pr...'!$C$4:$J$76,'006 - Oprava sklepních pr...'!$C$82:$J$111,'006 - Oprava sklepních pr...'!$C$117:$J$286</definedName>
    <definedName name="_xlnm.Print_Area" localSheetId="7">'007 - Oprava společných p...'!$C$4:$J$76,'007 - Oprava společných p...'!$C$82:$J$123,'007 - Oprava společných p...'!$C$129:$J$683</definedName>
    <definedName name="_xlnm.Print_Area" localSheetId="8">'008 - Elektroinstalace a ...'!$C$4:$J$76,'008 - Elektroinstalace a ...'!$C$82:$J$199,'008 - Elektroinstalace a ...'!$C$205:$J$509</definedName>
    <definedName name="_xlnm.Print_Area" localSheetId="9">'009 - Vedlejší a ostatní ...'!$C$4:$J$76,'009 - Vedlejší a ostatní ...'!$C$82:$J$102,'009 - Vedlejší a ostatní ...'!$C$108:$J$133</definedName>
    <definedName name="_xlnm.Print_Area" localSheetId="0">'Rekapitulace zakázky'!$D$4:$AO$76,'Rekapitulace zakázky'!$C$82:$AQ$104</definedName>
  </definedNames>
  <calcPr calcId="162913"/>
</workbook>
</file>

<file path=xl/calcChain.xml><?xml version="1.0" encoding="utf-8"?>
<calcChain xmlns="http://schemas.openxmlformats.org/spreadsheetml/2006/main">
  <c r="J37" i="10" l="1"/>
  <c r="J36" i="10"/>
  <c r="AY103" i="1"/>
  <c r="J35" i="10"/>
  <c r="AX103" i="1"/>
  <c r="BI133" i="10"/>
  <c r="BH133" i="10"/>
  <c r="BG133" i="10"/>
  <c r="BF133" i="10"/>
  <c r="T133" i="10"/>
  <c r="T132" i="10"/>
  <c r="R133" i="10"/>
  <c r="R132" i="10"/>
  <c r="P133" i="10"/>
  <c r="P132" i="10"/>
  <c r="BI130" i="10"/>
  <c r="BH130" i="10"/>
  <c r="BG130" i="10"/>
  <c r="BF130" i="10"/>
  <c r="T130" i="10"/>
  <c r="T129" i="10"/>
  <c r="R130" i="10"/>
  <c r="R129" i="10"/>
  <c r="P130" i="10"/>
  <c r="P129" i="10"/>
  <c r="BI127" i="10"/>
  <c r="BH127" i="10"/>
  <c r="BG127" i="10"/>
  <c r="BF127" i="10"/>
  <c r="T127" i="10"/>
  <c r="T126" i="10" s="1"/>
  <c r="R127" i="10"/>
  <c r="R126" i="10"/>
  <c r="P127" i="10"/>
  <c r="P126" i="10"/>
  <c r="BI124" i="10"/>
  <c r="BH124" i="10"/>
  <c r="BG124" i="10"/>
  <c r="BF124" i="10"/>
  <c r="T124" i="10"/>
  <c r="T123" i="10"/>
  <c r="R124" i="10"/>
  <c r="R123" i="10"/>
  <c r="R122" i="10" s="1"/>
  <c r="R121" i="10" s="1"/>
  <c r="P124" i="10"/>
  <c r="P123" i="10"/>
  <c r="P122" i="10" s="1"/>
  <c r="P121" i="10" s="1"/>
  <c r="AU103" i="1" s="1"/>
  <c r="J118" i="10"/>
  <c r="J117" i="10"/>
  <c r="F117" i="10"/>
  <c r="F115" i="10"/>
  <c r="E113" i="10"/>
  <c r="J92" i="10"/>
  <c r="J91" i="10"/>
  <c r="F91" i="10"/>
  <c r="F89" i="10"/>
  <c r="E87" i="10"/>
  <c r="J18" i="10"/>
  <c r="E18" i="10"/>
  <c r="F118" i="10"/>
  <c r="J17" i="10"/>
  <c r="J12" i="10"/>
  <c r="J115" i="10"/>
  <c r="E7" i="10"/>
  <c r="E111" i="10" s="1"/>
  <c r="P452" i="9"/>
  <c r="J37" i="9"/>
  <c r="J36" i="9"/>
  <c r="AY102" i="1" s="1"/>
  <c r="J35" i="9"/>
  <c r="AX102" i="1" s="1"/>
  <c r="BI509" i="9"/>
  <c r="BH509" i="9"/>
  <c r="BG509" i="9"/>
  <c r="BF509" i="9"/>
  <c r="T509" i="9"/>
  <c r="R509" i="9"/>
  <c r="P509" i="9"/>
  <c r="BI508" i="9"/>
  <c r="BH508" i="9"/>
  <c r="BG508" i="9"/>
  <c r="BF508" i="9"/>
  <c r="T508" i="9"/>
  <c r="R508" i="9"/>
  <c r="P508" i="9"/>
  <c r="BI506" i="9"/>
  <c r="BH506" i="9"/>
  <c r="BG506" i="9"/>
  <c r="BF506" i="9"/>
  <c r="T506" i="9"/>
  <c r="T505" i="9" s="1"/>
  <c r="R506" i="9"/>
  <c r="R505" i="9" s="1"/>
  <c r="P506" i="9"/>
  <c r="P505" i="9" s="1"/>
  <c r="BI504" i="9"/>
  <c r="BH504" i="9"/>
  <c r="BG504" i="9"/>
  <c r="BF504" i="9"/>
  <c r="T504" i="9"/>
  <c r="T503" i="9" s="1"/>
  <c r="R504" i="9"/>
  <c r="R503" i="9"/>
  <c r="R502" i="9" s="1"/>
  <c r="P504" i="9"/>
  <c r="P503" i="9" s="1"/>
  <c r="P502" i="9" s="1"/>
  <c r="BI501" i="9"/>
  <c r="BH501" i="9"/>
  <c r="BG501" i="9"/>
  <c r="BF501" i="9"/>
  <c r="T501" i="9"/>
  <c r="T500" i="9"/>
  <c r="R501" i="9"/>
  <c r="R500" i="9"/>
  <c r="P501" i="9"/>
  <c r="P500" i="9"/>
  <c r="BI499" i="9"/>
  <c r="BH499" i="9"/>
  <c r="BG499" i="9"/>
  <c r="BF499" i="9"/>
  <c r="T499" i="9"/>
  <c r="T498" i="9"/>
  <c r="R499" i="9"/>
  <c r="R498" i="9"/>
  <c r="P499" i="9"/>
  <c r="P498" i="9"/>
  <c r="BI497" i="9"/>
  <c r="BH497" i="9"/>
  <c r="BG497" i="9"/>
  <c r="BF497" i="9"/>
  <c r="T497" i="9"/>
  <c r="T496" i="9"/>
  <c r="R497" i="9"/>
  <c r="R496" i="9"/>
  <c r="P497" i="9"/>
  <c r="P496" i="9"/>
  <c r="BI495" i="9"/>
  <c r="BH495" i="9"/>
  <c r="BG495" i="9"/>
  <c r="BF495" i="9"/>
  <c r="T495" i="9"/>
  <c r="R495" i="9"/>
  <c r="P495" i="9"/>
  <c r="BI494" i="9"/>
  <c r="BH494" i="9"/>
  <c r="BG494" i="9"/>
  <c r="BF494" i="9"/>
  <c r="T494" i="9"/>
  <c r="R494" i="9"/>
  <c r="P494" i="9"/>
  <c r="BI491" i="9"/>
  <c r="BH491" i="9"/>
  <c r="BG491" i="9"/>
  <c r="BF491" i="9"/>
  <c r="T491" i="9"/>
  <c r="R491" i="9"/>
  <c r="P491" i="9"/>
  <c r="BI490" i="9"/>
  <c r="BH490" i="9"/>
  <c r="BG490" i="9"/>
  <c r="BF490" i="9"/>
  <c r="T490" i="9"/>
  <c r="R490" i="9"/>
  <c r="P490" i="9"/>
  <c r="BI489" i="9"/>
  <c r="BH489" i="9"/>
  <c r="BG489" i="9"/>
  <c r="BF489" i="9"/>
  <c r="T489" i="9"/>
  <c r="R489" i="9"/>
  <c r="P489" i="9"/>
  <c r="BI487" i="9"/>
  <c r="BH487" i="9"/>
  <c r="BG487" i="9"/>
  <c r="BF487" i="9"/>
  <c r="T487" i="9"/>
  <c r="T486" i="9" s="1"/>
  <c r="R487" i="9"/>
  <c r="R486" i="9" s="1"/>
  <c r="P487" i="9"/>
  <c r="P486" i="9"/>
  <c r="BI485" i="9"/>
  <c r="BH485" i="9"/>
  <c r="BG485" i="9"/>
  <c r="BF485" i="9"/>
  <c r="T485" i="9"/>
  <c r="R485" i="9"/>
  <c r="P485" i="9"/>
  <c r="BI484" i="9"/>
  <c r="BH484" i="9"/>
  <c r="BG484" i="9"/>
  <c r="BF484" i="9"/>
  <c r="T484" i="9"/>
  <c r="R484" i="9"/>
  <c r="P484" i="9"/>
  <c r="BI483" i="9"/>
  <c r="BH483" i="9"/>
  <c r="BG483" i="9"/>
  <c r="BF483" i="9"/>
  <c r="T483" i="9"/>
  <c r="R483" i="9"/>
  <c r="P483" i="9"/>
  <c r="BI482" i="9"/>
  <c r="BH482" i="9"/>
  <c r="BG482" i="9"/>
  <c r="BF482" i="9"/>
  <c r="T482" i="9"/>
  <c r="R482" i="9"/>
  <c r="P482" i="9"/>
  <c r="BI480" i="9"/>
  <c r="BH480" i="9"/>
  <c r="BG480" i="9"/>
  <c r="BF480" i="9"/>
  <c r="T480" i="9"/>
  <c r="R480" i="9"/>
  <c r="P480" i="9"/>
  <c r="BI479" i="9"/>
  <c r="BH479" i="9"/>
  <c r="BG479" i="9"/>
  <c r="BF479" i="9"/>
  <c r="T479" i="9"/>
  <c r="R479" i="9"/>
  <c r="P479" i="9"/>
  <c r="BI477" i="9"/>
  <c r="BH477" i="9"/>
  <c r="BG477" i="9"/>
  <c r="BF477" i="9"/>
  <c r="T477" i="9"/>
  <c r="R477" i="9"/>
  <c r="P477" i="9"/>
  <c r="BI476" i="9"/>
  <c r="BH476" i="9"/>
  <c r="BG476" i="9"/>
  <c r="BF476" i="9"/>
  <c r="T476" i="9"/>
  <c r="R476" i="9"/>
  <c r="P476" i="9"/>
  <c r="BI475" i="9"/>
  <c r="BH475" i="9"/>
  <c r="BG475" i="9"/>
  <c r="BF475" i="9"/>
  <c r="T475" i="9"/>
  <c r="R475" i="9"/>
  <c r="P475" i="9"/>
  <c r="BI474" i="9"/>
  <c r="BH474" i="9"/>
  <c r="BG474" i="9"/>
  <c r="BF474" i="9"/>
  <c r="T474" i="9"/>
  <c r="R474" i="9"/>
  <c r="P474" i="9"/>
  <c r="BI473" i="9"/>
  <c r="BH473" i="9"/>
  <c r="BG473" i="9"/>
  <c r="BF473" i="9"/>
  <c r="T473" i="9"/>
  <c r="R473" i="9"/>
  <c r="P473" i="9"/>
  <c r="BI472" i="9"/>
  <c r="BH472" i="9"/>
  <c r="BG472" i="9"/>
  <c r="BF472" i="9"/>
  <c r="T472" i="9"/>
  <c r="R472" i="9"/>
  <c r="P472" i="9"/>
  <c r="BI470" i="9"/>
  <c r="BH470" i="9"/>
  <c r="BG470" i="9"/>
  <c r="BF470" i="9"/>
  <c r="T470" i="9"/>
  <c r="R470" i="9"/>
  <c r="P470" i="9"/>
  <c r="BI469" i="9"/>
  <c r="BH469" i="9"/>
  <c r="BG469" i="9"/>
  <c r="BF469" i="9"/>
  <c r="T469" i="9"/>
  <c r="R469" i="9"/>
  <c r="P469" i="9"/>
  <c r="BI467" i="9"/>
  <c r="BH467" i="9"/>
  <c r="BG467" i="9"/>
  <c r="BF467" i="9"/>
  <c r="T467" i="9"/>
  <c r="R467" i="9"/>
  <c r="P467" i="9"/>
  <c r="BI466" i="9"/>
  <c r="BH466" i="9"/>
  <c r="BG466" i="9"/>
  <c r="BF466" i="9"/>
  <c r="T466" i="9"/>
  <c r="R466" i="9"/>
  <c r="P466" i="9"/>
  <c r="BI464" i="9"/>
  <c r="BH464" i="9"/>
  <c r="BG464" i="9"/>
  <c r="BF464" i="9"/>
  <c r="T464" i="9"/>
  <c r="R464" i="9"/>
  <c r="P464" i="9"/>
  <c r="BI463" i="9"/>
  <c r="BH463" i="9"/>
  <c r="BG463" i="9"/>
  <c r="BF463" i="9"/>
  <c r="T463" i="9"/>
  <c r="R463" i="9"/>
  <c r="P463" i="9"/>
  <c r="BI460" i="9"/>
  <c r="BH460" i="9"/>
  <c r="BG460" i="9"/>
  <c r="BF460" i="9"/>
  <c r="T460" i="9"/>
  <c r="R460" i="9"/>
  <c r="P460" i="9"/>
  <c r="BI459" i="9"/>
  <c r="BH459" i="9"/>
  <c r="BG459" i="9"/>
  <c r="BF459" i="9"/>
  <c r="T459" i="9"/>
  <c r="R459" i="9"/>
  <c r="P459" i="9"/>
  <c r="BI458" i="9"/>
  <c r="BH458" i="9"/>
  <c r="BG458" i="9"/>
  <c r="BF458" i="9"/>
  <c r="T458" i="9"/>
  <c r="R458" i="9"/>
  <c r="P458" i="9"/>
  <c r="BI456" i="9"/>
  <c r="BH456" i="9"/>
  <c r="BG456" i="9"/>
  <c r="BF456" i="9"/>
  <c r="T456" i="9"/>
  <c r="R456" i="9"/>
  <c r="P456" i="9"/>
  <c r="BI455" i="9"/>
  <c r="BH455" i="9"/>
  <c r="BG455" i="9"/>
  <c r="BF455" i="9"/>
  <c r="T455" i="9"/>
  <c r="R455" i="9"/>
  <c r="P455" i="9"/>
  <c r="BI454" i="9"/>
  <c r="BH454" i="9"/>
  <c r="BG454" i="9"/>
  <c r="BF454" i="9"/>
  <c r="T454" i="9"/>
  <c r="R454" i="9"/>
  <c r="P454" i="9"/>
  <c r="BI453" i="9"/>
  <c r="BH453" i="9"/>
  <c r="BG453" i="9"/>
  <c r="BF453" i="9"/>
  <c r="T453" i="9"/>
  <c r="R453" i="9"/>
  <c r="P453" i="9"/>
  <c r="BI451" i="9"/>
  <c r="BH451" i="9"/>
  <c r="BG451" i="9"/>
  <c r="BF451" i="9"/>
  <c r="T451" i="9"/>
  <c r="T450" i="9"/>
  <c r="R451" i="9"/>
  <c r="R450" i="9"/>
  <c r="P451" i="9"/>
  <c r="P450" i="9"/>
  <c r="BI449" i="9"/>
  <c r="BH449" i="9"/>
  <c r="BG449" i="9"/>
  <c r="BF449" i="9"/>
  <c r="T449" i="9"/>
  <c r="R449" i="9"/>
  <c r="P449" i="9"/>
  <c r="BI448" i="9"/>
  <c r="BH448" i="9"/>
  <c r="BG448" i="9"/>
  <c r="BF448" i="9"/>
  <c r="T448" i="9"/>
  <c r="R448" i="9"/>
  <c r="P448" i="9"/>
  <c r="BI447" i="9"/>
  <c r="BH447" i="9"/>
  <c r="BG447" i="9"/>
  <c r="BF447" i="9"/>
  <c r="T447" i="9"/>
  <c r="R447" i="9"/>
  <c r="P447" i="9"/>
  <c r="BI446" i="9"/>
  <c r="BH446" i="9"/>
  <c r="BG446" i="9"/>
  <c r="BF446" i="9"/>
  <c r="T446" i="9"/>
  <c r="R446" i="9"/>
  <c r="P446" i="9"/>
  <c r="BI445" i="9"/>
  <c r="BH445" i="9"/>
  <c r="BG445" i="9"/>
  <c r="BF445" i="9"/>
  <c r="T445" i="9"/>
  <c r="R445" i="9"/>
  <c r="P445" i="9"/>
  <c r="BI443" i="9"/>
  <c r="BH443" i="9"/>
  <c r="BG443" i="9"/>
  <c r="BF443" i="9"/>
  <c r="T443" i="9"/>
  <c r="R443" i="9"/>
  <c r="P443" i="9"/>
  <c r="BI442" i="9"/>
  <c r="BH442" i="9"/>
  <c r="BG442" i="9"/>
  <c r="BF442" i="9"/>
  <c r="T442" i="9"/>
  <c r="R442" i="9"/>
  <c r="P442" i="9"/>
  <c r="BI440" i="9"/>
  <c r="BH440" i="9"/>
  <c r="BG440" i="9"/>
  <c r="BF440" i="9"/>
  <c r="T440" i="9"/>
  <c r="T439" i="9"/>
  <c r="R440" i="9"/>
  <c r="R439" i="9" s="1"/>
  <c r="P440" i="9"/>
  <c r="P439" i="9" s="1"/>
  <c r="BI438" i="9"/>
  <c r="BH438" i="9"/>
  <c r="BG438" i="9"/>
  <c r="BF438" i="9"/>
  <c r="T438" i="9"/>
  <c r="T437" i="9" s="1"/>
  <c r="R438" i="9"/>
  <c r="R437" i="9"/>
  <c r="P438" i="9"/>
  <c r="P437" i="9" s="1"/>
  <c r="BI436" i="9"/>
  <c r="BH436" i="9"/>
  <c r="BG436" i="9"/>
  <c r="BF436" i="9"/>
  <c r="T436" i="9"/>
  <c r="T435" i="9" s="1"/>
  <c r="R436" i="9"/>
  <c r="R435" i="9" s="1"/>
  <c r="P436" i="9"/>
  <c r="P435" i="9"/>
  <c r="BI434" i="9"/>
  <c r="BH434" i="9"/>
  <c r="BG434" i="9"/>
  <c r="BF434" i="9"/>
  <c r="T434" i="9"/>
  <c r="T433" i="9" s="1"/>
  <c r="R434" i="9"/>
  <c r="R433" i="9" s="1"/>
  <c r="P434" i="9"/>
  <c r="P433" i="9" s="1"/>
  <c r="BI432" i="9"/>
  <c r="BH432" i="9"/>
  <c r="BG432" i="9"/>
  <c r="BF432" i="9"/>
  <c r="T432" i="9"/>
  <c r="R432" i="9"/>
  <c r="P432" i="9"/>
  <c r="BI431" i="9"/>
  <c r="BH431" i="9"/>
  <c r="BG431" i="9"/>
  <c r="BF431" i="9"/>
  <c r="T431" i="9"/>
  <c r="R431" i="9"/>
  <c r="P431" i="9"/>
  <c r="BI429" i="9"/>
  <c r="BH429" i="9"/>
  <c r="BG429" i="9"/>
  <c r="BF429" i="9"/>
  <c r="T429" i="9"/>
  <c r="R429" i="9"/>
  <c r="P429" i="9"/>
  <c r="BI428" i="9"/>
  <c r="BH428" i="9"/>
  <c r="BG428" i="9"/>
  <c r="BF428" i="9"/>
  <c r="T428" i="9"/>
  <c r="R428" i="9"/>
  <c r="P428" i="9"/>
  <c r="BI427" i="9"/>
  <c r="BH427" i="9"/>
  <c r="BG427" i="9"/>
  <c r="BF427" i="9"/>
  <c r="T427" i="9"/>
  <c r="R427" i="9"/>
  <c r="P427" i="9"/>
  <c r="BI426" i="9"/>
  <c r="BH426" i="9"/>
  <c r="BG426" i="9"/>
  <c r="BF426" i="9"/>
  <c r="T426" i="9"/>
  <c r="R426" i="9"/>
  <c r="P426" i="9"/>
  <c r="BI425" i="9"/>
  <c r="BH425" i="9"/>
  <c r="BG425" i="9"/>
  <c r="BF425" i="9"/>
  <c r="T425" i="9"/>
  <c r="R425" i="9"/>
  <c r="P425" i="9"/>
  <c r="BI424" i="9"/>
  <c r="BH424" i="9"/>
  <c r="BG424" i="9"/>
  <c r="BF424" i="9"/>
  <c r="T424" i="9"/>
  <c r="R424" i="9"/>
  <c r="P424" i="9"/>
  <c r="BI423" i="9"/>
  <c r="BH423" i="9"/>
  <c r="BG423" i="9"/>
  <c r="BF423" i="9"/>
  <c r="T423" i="9"/>
  <c r="R423" i="9"/>
  <c r="P423" i="9"/>
  <c r="BI422" i="9"/>
  <c r="BH422" i="9"/>
  <c r="BG422" i="9"/>
  <c r="BF422" i="9"/>
  <c r="T422" i="9"/>
  <c r="R422" i="9"/>
  <c r="P422" i="9"/>
  <c r="BI421" i="9"/>
  <c r="BH421" i="9"/>
  <c r="BG421" i="9"/>
  <c r="BF421" i="9"/>
  <c r="T421" i="9"/>
  <c r="R421" i="9"/>
  <c r="P421" i="9"/>
  <c r="BI419" i="9"/>
  <c r="BH419" i="9"/>
  <c r="BG419" i="9"/>
  <c r="BF419" i="9"/>
  <c r="T419" i="9"/>
  <c r="R419" i="9"/>
  <c r="P419" i="9"/>
  <c r="BI418" i="9"/>
  <c r="BH418" i="9"/>
  <c r="BG418" i="9"/>
  <c r="BF418" i="9"/>
  <c r="T418" i="9"/>
  <c r="R418" i="9"/>
  <c r="P418" i="9"/>
  <c r="BI416" i="9"/>
  <c r="BH416" i="9"/>
  <c r="BG416" i="9"/>
  <c r="BF416" i="9"/>
  <c r="T416" i="9"/>
  <c r="R416" i="9"/>
  <c r="P416" i="9"/>
  <c r="BI415" i="9"/>
  <c r="BH415" i="9"/>
  <c r="BG415" i="9"/>
  <c r="BF415" i="9"/>
  <c r="T415" i="9"/>
  <c r="R415" i="9"/>
  <c r="P415" i="9"/>
  <c r="BI413" i="9"/>
  <c r="BH413" i="9"/>
  <c r="BG413" i="9"/>
  <c r="BF413" i="9"/>
  <c r="T413" i="9"/>
  <c r="T412" i="9"/>
  <c r="R413" i="9"/>
  <c r="R412" i="9"/>
  <c r="P413" i="9"/>
  <c r="P412" i="9"/>
  <c r="BI411" i="9"/>
  <c r="BH411" i="9"/>
  <c r="BG411" i="9"/>
  <c r="BF411" i="9"/>
  <c r="T411" i="9"/>
  <c r="T410" i="9" s="1"/>
  <c r="R411" i="9"/>
  <c r="R410" i="9"/>
  <c r="P411" i="9"/>
  <c r="P410" i="9"/>
  <c r="BI409" i="9"/>
  <c r="BH409" i="9"/>
  <c r="BG409" i="9"/>
  <c r="BF409" i="9"/>
  <c r="T409" i="9"/>
  <c r="R409" i="9"/>
  <c r="P409" i="9"/>
  <c r="BI408" i="9"/>
  <c r="BH408" i="9"/>
  <c r="BG408" i="9"/>
  <c r="BF408" i="9"/>
  <c r="T408" i="9"/>
  <c r="R408" i="9"/>
  <c r="P408" i="9"/>
  <c r="BI407" i="9"/>
  <c r="BH407" i="9"/>
  <c r="BG407" i="9"/>
  <c r="BF407" i="9"/>
  <c r="T407" i="9"/>
  <c r="R407" i="9"/>
  <c r="P407" i="9"/>
  <c r="BI406" i="9"/>
  <c r="BH406" i="9"/>
  <c r="BG406" i="9"/>
  <c r="BF406" i="9"/>
  <c r="T406" i="9"/>
  <c r="R406" i="9"/>
  <c r="P406" i="9"/>
  <c r="BI405" i="9"/>
  <c r="BH405" i="9"/>
  <c r="BG405" i="9"/>
  <c r="BF405" i="9"/>
  <c r="T405" i="9"/>
  <c r="R405" i="9"/>
  <c r="P405" i="9"/>
  <c r="BI404" i="9"/>
  <c r="BH404" i="9"/>
  <c r="BG404" i="9"/>
  <c r="BF404" i="9"/>
  <c r="T404" i="9"/>
  <c r="R404" i="9"/>
  <c r="P404" i="9"/>
  <c r="BI403" i="9"/>
  <c r="BH403" i="9"/>
  <c r="BG403" i="9"/>
  <c r="BF403" i="9"/>
  <c r="T403" i="9"/>
  <c r="R403" i="9"/>
  <c r="P403" i="9"/>
  <c r="BI402" i="9"/>
  <c r="BH402" i="9"/>
  <c r="BG402" i="9"/>
  <c r="BF402" i="9"/>
  <c r="T402" i="9"/>
  <c r="R402" i="9"/>
  <c r="P402" i="9"/>
  <c r="BI401" i="9"/>
  <c r="BH401" i="9"/>
  <c r="BG401" i="9"/>
  <c r="BF401" i="9"/>
  <c r="T401" i="9"/>
  <c r="R401" i="9"/>
  <c r="P401" i="9"/>
  <c r="BI399" i="9"/>
  <c r="BH399" i="9"/>
  <c r="BG399" i="9"/>
  <c r="BF399" i="9"/>
  <c r="T399" i="9"/>
  <c r="T398" i="9"/>
  <c r="R399" i="9"/>
  <c r="R398" i="9" s="1"/>
  <c r="P399" i="9"/>
  <c r="P398" i="9" s="1"/>
  <c r="BI397" i="9"/>
  <c r="BH397" i="9"/>
  <c r="BG397" i="9"/>
  <c r="BF397" i="9"/>
  <c r="T397" i="9"/>
  <c r="T396" i="9" s="1"/>
  <c r="R397" i="9"/>
  <c r="R396" i="9"/>
  <c r="P397" i="9"/>
  <c r="P396" i="9" s="1"/>
  <c r="BI395" i="9"/>
  <c r="BH395" i="9"/>
  <c r="BG395" i="9"/>
  <c r="BF395" i="9"/>
  <c r="T395" i="9"/>
  <c r="R395" i="9"/>
  <c r="P395" i="9"/>
  <c r="BI394" i="9"/>
  <c r="BH394" i="9"/>
  <c r="BG394" i="9"/>
  <c r="BF394" i="9"/>
  <c r="T394" i="9"/>
  <c r="R394" i="9"/>
  <c r="P394" i="9"/>
  <c r="BI392" i="9"/>
  <c r="BH392" i="9"/>
  <c r="BG392" i="9"/>
  <c r="BF392" i="9"/>
  <c r="T392" i="9"/>
  <c r="R392" i="9"/>
  <c r="P392" i="9"/>
  <c r="BI391" i="9"/>
  <c r="BH391" i="9"/>
  <c r="BG391" i="9"/>
  <c r="BF391" i="9"/>
  <c r="T391" i="9"/>
  <c r="R391" i="9"/>
  <c r="P391" i="9"/>
  <c r="BI389" i="9"/>
  <c r="BH389" i="9"/>
  <c r="BG389" i="9"/>
  <c r="BF389" i="9"/>
  <c r="T389" i="9"/>
  <c r="T388" i="9"/>
  <c r="R389" i="9"/>
  <c r="R388" i="9" s="1"/>
  <c r="P389" i="9"/>
  <c r="P388" i="9" s="1"/>
  <c r="BI387" i="9"/>
  <c r="BH387" i="9"/>
  <c r="BG387" i="9"/>
  <c r="BF387" i="9"/>
  <c r="T387" i="9"/>
  <c r="R387" i="9"/>
  <c r="P387" i="9"/>
  <c r="BI386" i="9"/>
  <c r="BH386" i="9"/>
  <c r="BG386" i="9"/>
  <c r="BF386" i="9"/>
  <c r="T386" i="9"/>
  <c r="R386" i="9"/>
  <c r="P386" i="9"/>
  <c r="BI384" i="9"/>
  <c r="BH384" i="9"/>
  <c r="BG384" i="9"/>
  <c r="BF384" i="9"/>
  <c r="T384" i="9"/>
  <c r="T383" i="9"/>
  <c r="R384" i="9"/>
  <c r="R383" i="9" s="1"/>
  <c r="P384" i="9"/>
  <c r="P383" i="9" s="1"/>
  <c r="BI382" i="9"/>
  <c r="BH382" i="9"/>
  <c r="BG382" i="9"/>
  <c r="BF382" i="9"/>
  <c r="T382" i="9"/>
  <c r="R382" i="9"/>
  <c r="P382" i="9"/>
  <c r="BI381" i="9"/>
  <c r="BH381" i="9"/>
  <c r="BG381" i="9"/>
  <c r="BF381" i="9"/>
  <c r="T381" i="9"/>
  <c r="R381" i="9"/>
  <c r="P381" i="9"/>
  <c r="BI379" i="9"/>
  <c r="BH379" i="9"/>
  <c r="BG379" i="9"/>
  <c r="BF379" i="9"/>
  <c r="T379" i="9"/>
  <c r="R379" i="9"/>
  <c r="P379" i="9"/>
  <c r="BI378" i="9"/>
  <c r="BH378" i="9"/>
  <c r="BG378" i="9"/>
  <c r="BF378" i="9"/>
  <c r="T378" i="9"/>
  <c r="R378" i="9"/>
  <c r="P378" i="9"/>
  <c r="BI377" i="9"/>
  <c r="BH377" i="9"/>
  <c r="BG377" i="9"/>
  <c r="BF377" i="9"/>
  <c r="T377" i="9"/>
  <c r="R377" i="9"/>
  <c r="P377" i="9"/>
  <c r="BI376" i="9"/>
  <c r="BH376" i="9"/>
  <c r="BG376" i="9"/>
  <c r="BF376" i="9"/>
  <c r="T376" i="9"/>
  <c r="R376" i="9"/>
  <c r="P376" i="9"/>
  <c r="BI375" i="9"/>
  <c r="BH375" i="9"/>
  <c r="BG375" i="9"/>
  <c r="BF375" i="9"/>
  <c r="T375" i="9"/>
  <c r="R375" i="9"/>
  <c r="P375" i="9"/>
  <c r="BI374" i="9"/>
  <c r="BH374" i="9"/>
  <c r="BG374" i="9"/>
  <c r="BF374" i="9"/>
  <c r="T374" i="9"/>
  <c r="R374" i="9"/>
  <c r="P374" i="9"/>
  <c r="BI373" i="9"/>
  <c r="BH373" i="9"/>
  <c r="BG373" i="9"/>
  <c r="BF373" i="9"/>
  <c r="T373" i="9"/>
  <c r="R373" i="9"/>
  <c r="P373" i="9"/>
  <c r="BI372" i="9"/>
  <c r="BH372" i="9"/>
  <c r="BG372" i="9"/>
  <c r="BF372" i="9"/>
  <c r="T372" i="9"/>
  <c r="R372" i="9"/>
  <c r="P372" i="9"/>
  <c r="BI371" i="9"/>
  <c r="BH371" i="9"/>
  <c r="BG371" i="9"/>
  <c r="BF371" i="9"/>
  <c r="T371" i="9"/>
  <c r="R371" i="9"/>
  <c r="P371" i="9"/>
  <c r="BI370" i="9"/>
  <c r="BH370" i="9"/>
  <c r="BG370" i="9"/>
  <c r="BF370" i="9"/>
  <c r="T370" i="9"/>
  <c r="R370" i="9"/>
  <c r="P370" i="9"/>
  <c r="BI369" i="9"/>
  <c r="BH369" i="9"/>
  <c r="BG369" i="9"/>
  <c r="BF369" i="9"/>
  <c r="T369" i="9"/>
  <c r="R369" i="9"/>
  <c r="P369" i="9"/>
  <c r="BI366" i="9"/>
  <c r="BH366" i="9"/>
  <c r="BG366" i="9"/>
  <c r="BF366" i="9"/>
  <c r="T366" i="9"/>
  <c r="T365" i="9"/>
  <c r="R366" i="9"/>
  <c r="R365" i="9"/>
  <c r="P366" i="9"/>
  <c r="P365" i="9"/>
  <c r="BI364" i="9"/>
  <c r="BH364" i="9"/>
  <c r="BG364" i="9"/>
  <c r="BF364" i="9"/>
  <c r="T364" i="9"/>
  <c r="T363" i="9"/>
  <c r="R364" i="9"/>
  <c r="R363" i="9"/>
  <c r="P364" i="9"/>
  <c r="P363" i="9"/>
  <c r="BI362" i="9"/>
  <c r="BH362" i="9"/>
  <c r="BG362" i="9"/>
  <c r="BF362" i="9"/>
  <c r="T362" i="9"/>
  <c r="T361" i="9"/>
  <c r="R362" i="9"/>
  <c r="R361" i="9"/>
  <c r="P362" i="9"/>
  <c r="P361" i="9"/>
  <c r="BI360" i="9"/>
  <c r="BH360" i="9"/>
  <c r="BG360" i="9"/>
  <c r="BF360" i="9"/>
  <c r="T360" i="9"/>
  <c r="R360" i="9"/>
  <c r="P360" i="9"/>
  <c r="BI359" i="9"/>
  <c r="BH359" i="9"/>
  <c r="BG359" i="9"/>
  <c r="BF359" i="9"/>
  <c r="T359" i="9"/>
  <c r="R359" i="9"/>
  <c r="P359" i="9"/>
  <c r="BI357" i="9"/>
  <c r="BH357" i="9"/>
  <c r="BG357" i="9"/>
  <c r="BF357" i="9"/>
  <c r="T357" i="9"/>
  <c r="R357" i="9"/>
  <c r="P357" i="9"/>
  <c r="BI356" i="9"/>
  <c r="BH356" i="9"/>
  <c r="BG356" i="9"/>
  <c r="BF356" i="9"/>
  <c r="T356" i="9"/>
  <c r="R356" i="9"/>
  <c r="P356" i="9"/>
  <c r="BI354" i="9"/>
  <c r="BH354" i="9"/>
  <c r="BG354" i="9"/>
  <c r="BF354" i="9"/>
  <c r="T354" i="9"/>
  <c r="T353" i="9"/>
  <c r="R354" i="9"/>
  <c r="R353" i="9"/>
  <c r="P354" i="9"/>
  <c r="P353" i="9"/>
  <c r="BI352" i="9"/>
  <c r="BH352" i="9"/>
  <c r="BG352" i="9"/>
  <c r="BF352" i="9"/>
  <c r="T352" i="9"/>
  <c r="T351" i="9"/>
  <c r="R352" i="9"/>
  <c r="R351" i="9"/>
  <c r="P352" i="9"/>
  <c r="P351" i="9"/>
  <c r="BI349" i="9"/>
  <c r="BH349" i="9"/>
  <c r="BG349" i="9"/>
  <c r="BF349" i="9"/>
  <c r="T349" i="9"/>
  <c r="T348" i="9" s="1"/>
  <c r="R349" i="9"/>
  <c r="R348" i="9"/>
  <c r="P349" i="9"/>
  <c r="P348" i="9"/>
  <c r="BI347" i="9"/>
  <c r="BH347" i="9"/>
  <c r="BG347" i="9"/>
  <c r="BF347" i="9"/>
  <c r="T347" i="9"/>
  <c r="T346" i="9"/>
  <c r="R347" i="9"/>
  <c r="R346" i="9" s="1"/>
  <c r="P347" i="9"/>
  <c r="P346" i="9"/>
  <c r="BI345" i="9"/>
  <c r="BH345" i="9"/>
  <c r="BG345" i="9"/>
  <c r="BF345" i="9"/>
  <c r="T345" i="9"/>
  <c r="T344" i="9"/>
  <c r="R345" i="9"/>
  <c r="R344" i="9"/>
  <c r="P345" i="9"/>
  <c r="P344" i="9" s="1"/>
  <c r="BI343" i="9"/>
  <c r="BH343" i="9"/>
  <c r="BG343" i="9"/>
  <c r="BF343" i="9"/>
  <c r="T343" i="9"/>
  <c r="T342" i="9"/>
  <c r="R343" i="9"/>
  <c r="R342" i="9"/>
  <c r="P343" i="9"/>
  <c r="P342" i="9"/>
  <c r="BI341" i="9"/>
  <c r="BH341" i="9"/>
  <c r="BG341" i="9"/>
  <c r="BF341" i="9"/>
  <c r="T341" i="9"/>
  <c r="R341" i="9"/>
  <c r="P341" i="9"/>
  <c r="BI340" i="9"/>
  <c r="BH340" i="9"/>
  <c r="BG340" i="9"/>
  <c r="BF340" i="9"/>
  <c r="T340" i="9"/>
  <c r="R340" i="9"/>
  <c r="P340" i="9"/>
  <c r="BI338" i="9"/>
  <c r="BH338" i="9"/>
  <c r="BG338" i="9"/>
  <c r="BF338" i="9"/>
  <c r="T338" i="9"/>
  <c r="T337" i="9"/>
  <c r="R338" i="9"/>
  <c r="R337" i="9"/>
  <c r="P338" i="9"/>
  <c r="P337" i="9"/>
  <c r="BI336" i="9"/>
  <c r="BH336" i="9"/>
  <c r="BG336" i="9"/>
  <c r="BF336" i="9"/>
  <c r="T336" i="9"/>
  <c r="T335" i="9"/>
  <c r="R336" i="9"/>
  <c r="R335" i="9"/>
  <c r="P336" i="9"/>
  <c r="P335" i="9"/>
  <c r="BI334" i="9"/>
  <c r="BH334" i="9"/>
  <c r="BG334" i="9"/>
  <c r="BF334" i="9"/>
  <c r="T334" i="9"/>
  <c r="T333" i="9"/>
  <c r="R334" i="9"/>
  <c r="R333" i="9"/>
  <c r="P334" i="9"/>
  <c r="P333" i="9"/>
  <c r="BI331" i="9"/>
  <c r="BH331" i="9"/>
  <c r="BG331" i="9"/>
  <c r="BF331" i="9"/>
  <c r="T331" i="9"/>
  <c r="R331" i="9"/>
  <c r="P331" i="9"/>
  <c r="BI330" i="9"/>
  <c r="BH330" i="9"/>
  <c r="BG330" i="9"/>
  <c r="BF330" i="9"/>
  <c r="T330" i="9"/>
  <c r="R330" i="9"/>
  <c r="P330" i="9"/>
  <c r="BI328" i="9"/>
  <c r="BH328" i="9"/>
  <c r="BG328" i="9"/>
  <c r="BF328" i="9"/>
  <c r="T328" i="9"/>
  <c r="T327" i="9"/>
  <c r="R328" i="9"/>
  <c r="R327" i="9"/>
  <c r="P328" i="9"/>
  <c r="P327" i="9"/>
  <c r="BI326" i="9"/>
  <c r="BH326" i="9"/>
  <c r="BG326" i="9"/>
  <c r="BF326" i="9"/>
  <c r="T326" i="9"/>
  <c r="T325" i="9" s="1"/>
  <c r="R326" i="9"/>
  <c r="R325" i="9"/>
  <c r="P326" i="9"/>
  <c r="P325" i="9"/>
  <c r="BI324" i="9"/>
  <c r="BH324" i="9"/>
  <c r="BG324" i="9"/>
  <c r="BF324" i="9"/>
  <c r="T324" i="9"/>
  <c r="T323" i="9"/>
  <c r="R324" i="9"/>
  <c r="R323" i="9" s="1"/>
  <c r="P324" i="9"/>
  <c r="P323" i="9"/>
  <c r="BI322" i="9"/>
  <c r="BH322" i="9"/>
  <c r="BG322" i="9"/>
  <c r="BF322" i="9"/>
  <c r="T322" i="9"/>
  <c r="R322" i="9"/>
  <c r="P322" i="9"/>
  <c r="BI321" i="9"/>
  <c r="BH321" i="9"/>
  <c r="BG321" i="9"/>
  <c r="BF321" i="9"/>
  <c r="T321" i="9"/>
  <c r="R321" i="9"/>
  <c r="P321" i="9"/>
  <c r="BI320" i="9"/>
  <c r="BH320" i="9"/>
  <c r="BG320" i="9"/>
  <c r="BF320" i="9"/>
  <c r="T320" i="9"/>
  <c r="R320" i="9"/>
  <c r="P320" i="9"/>
  <c r="BI318" i="9"/>
  <c r="BH318" i="9"/>
  <c r="BG318" i="9"/>
  <c r="BF318" i="9"/>
  <c r="T318" i="9"/>
  <c r="R318" i="9"/>
  <c r="P318" i="9"/>
  <c r="BI317" i="9"/>
  <c r="BH317" i="9"/>
  <c r="BG317" i="9"/>
  <c r="BF317" i="9"/>
  <c r="T317" i="9"/>
  <c r="R317" i="9"/>
  <c r="P317" i="9"/>
  <c r="BI316" i="9"/>
  <c r="BH316" i="9"/>
  <c r="BG316" i="9"/>
  <c r="BF316" i="9"/>
  <c r="T316" i="9"/>
  <c r="R316" i="9"/>
  <c r="P316" i="9"/>
  <c r="BI315" i="9"/>
  <c r="BH315" i="9"/>
  <c r="BG315" i="9"/>
  <c r="BF315" i="9"/>
  <c r="T315" i="9"/>
  <c r="R315" i="9"/>
  <c r="P315" i="9"/>
  <c r="BI314" i="9"/>
  <c r="BH314" i="9"/>
  <c r="BG314" i="9"/>
  <c r="BF314" i="9"/>
  <c r="T314" i="9"/>
  <c r="R314" i="9"/>
  <c r="P314" i="9"/>
  <c r="BI313" i="9"/>
  <c r="BH313" i="9"/>
  <c r="BG313" i="9"/>
  <c r="BF313" i="9"/>
  <c r="T313" i="9"/>
  <c r="R313" i="9"/>
  <c r="P313" i="9"/>
  <c r="BI312" i="9"/>
  <c r="BH312" i="9"/>
  <c r="BG312" i="9"/>
  <c r="BF312" i="9"/>
  <c r="T312" i="9"/>
  <c r="R312" i="9"/>
  <c r="P312" i="9"/>
  <c r="BI310" i="9"/>
  <c r="BH310" i="9"/>
  <c r="BG310" i="9"/>
  <c r="BF310" i="9"/>
  <c r="T310" i="9"/>
  <c r="T309" i="9"/>
  <c r="R310" i="9"/>
  <c r="R309" i="9"/>
  <c r="P310" i="9"/>
  <c r="P309" i="9"/>
  <c r="BI308" i="9"/>
  <c r="BH308" i="9"/>
  <c r="BG308" i="9"/>
  <c r="BF308" i="9"/>
  <c r="T308" i="9"/>
  <c r="T307" i="9"/>
  <c r="R308" i="9"/>
  <c r="R307" i="9"/>
  <c r="P308" i="9"/>
  <c r="P307" i="9"/>
  <c r="BI305" i="9"/>
  <c r="BH305" i="9"/>
  <c r="BG305" i="9"/>
  <c r="BF305" i="9"/>
  <c r="T305" i="9"/>
  <c r="R305" i="9"/>
  <c r="P305" i="9"/>
  <c r="BI304" i="9"/>
  <c r="BH304" i="9"/>
  <c r="BG304" i="9"/>
  <c r="BF304" i="9"/>
  <c r="T304" i="9"/>
  <c r="R304" i="9"/>
  <c r="P304" i="9"/>
  <c r="BI303" i="9"/>
  <c r="BH303" i="9"/>
  <c r="BG303" i="9"/>
  <c r="BF303" i="9"/>
  <c r="T303" i="9"/>
  <c r="R303" i="9"/>
  <c r="P303" i="9"/>
  <c r="BI301" i="9"/>
  <c r="BH301" i="9"/>
  <c r="BG301" i="9"/>
  <c r="BF301" i="9"/>
  <c r="T301" i="9"/>
  <c r="T300" i="9" s="1"/>
  <c r="R301" i="9"/>
  <c r="R300" i="9"/>
  <c r="P301" i="9"/>
  <c r="P300" i="9" s="1"/>
  <c r="BI299" i="9"/>
  <c r="BH299" i="9"/>
  <c r="BG299" i="9"/>
  <c r="BF299" i="9"/>
  <c r="T299" i="9"/>
  <c r="R299" i="9"/>
  <c r="P299" i="9"/>
  <c r="BI298" i="9"/>
  <c r="BH298" i="9"/>
  <c r="BG298" i="9"/>
  <c r="BF298" i="9"/>
  <c r="T298" i="9"/>
  <c r="R298" i="9"/>
  <c r="P298" i="9"/>
  <c r="BI296" i="9"/>
  <c r="BH296" i="9"/>
  <c r="BG296" i="9"/>
  <c r="BF296" i="9"/>
  <c r="T296" i="9"/>
  <c r="T295" i="9" s="1"/>
  <c r="R296" i="9"/>
  <c r="R295" i="9"/>
  <c r="P296" i="9"/>
  <c r="P295" i="9" s="1"/>
  <c r="BI294" i="9"/>
  <c r="BH294" i="9"/>
  <c r="BG294" i="9"/>
  <c r="BF294" i="9"/>
  <c r="T294" i="9"/>
  <c r="R294" i="9"/>
  <c r="P294" i="9"/>
  <c r="BI293" i="9"/>
  <c r="BH293" i="9"/>
  <c r="BG293" i="9"/>
  <c r="BF293" i="9"/>
  <c r="T293" i="9"/>
  <c r="R293" i="9"/>
  <c r="P293" i="9"/>
  <c r="BI291" i="9"/>
  <c r="BH291" i="9"/>
  <c r="BG291" i="9"/>
  <c r="BF291" i="9"/>
  <c r="T291" i="9"/>
  <c r="T290" i="9" s="1"/>
  <c r="R291" i="9"/>
  <c r="R290" i="9"/>
  <c r="P291" i="9"/>
  <c r="P290" i="9" s="1"/>
  <c r="BI289" i="9"/>
  <c r="BH289" i="9"/>
  <c r="BG289" i="9"/>
  <c r="BF289" i="9"/>
  <c r="T289" i="9"/>
  <c r="R289" i="9"/>
  <c r="P289" i="9"/>
  <c r="BI288" i="9"/>
  <c r="BH288" i="9"/>
  <c r="BG288" i="9"/>
  <c r="BF288" i="9"/>
  <c r="T288" i="9"/>
  <c r="R288" i="9"/>
  <c r="P288" i="9"/>
  <c r="BI286" i="9"/>
  <c r="BH286" i="9"/>
  <c r="BG286" i="9"/>
  <c r="BF286" i="9"/>
  <c r="T286" i="9"/>
  <c r="R286" i="9"/>
  <c r="P286" i="9"/>
  <c r="BI285" i="9"/>
  <c r="BH285" i="9"/>
  <c r="BG285" i="9"/>
  <c r="BF285" i="9"/>
  <c r="T285" i="9"/>
  <c r="R285" i="9"/>
  <c r="P285" i="9"/>
  <c r="BI284" i="9"/>
  <c r="BH284" i="9"/>
  <c r="BG284" i="9"/>
  <c r="BF284" i="9"/>
  <c r="T284" i="9"/>
  <c r="R284" i="9"/>
  <c r="P284" i="9"/>
  <c r="BI282" i="9"/>
  <c r="BH282" i="9"/>
  <c r="BG282" i="9"/>
  <c r="BF282" i="9"/>
  <c r="T282" i="9"/>
  <c r="T281" i="9"/>
  <c r="R282" i="9"/>
  <c r="R281" i="9"/>
  <c r="P282" i="9"/>
  <c r="P281" i="9" s="1"/>
  <c r="BI280" i="9"/>
  <c r="BH280" i="9"/>
  <c r="BG280" i="9"/>
  <c r="BF280" i="9"/>
  <c r="T280" i="9"/>
  <c r="T279" i="9"/>
  <c r="R280" i="9"/>
  <c r="R279" i="9"/>
  <c r="P280" i="9"/>
  <c r="P279" i="9"/>
  <c r="BI278" i="9"/>
  <c r="BH278" i="9"/>
  <c r="BG278" i="9"/>
  <c r="BF278" i="9"/>
  <c r="T278" i="9"/>
  <c r="T277" i="9"/>
  <c r="R278" i="9"/>
  <c r="R277" i="9"/>
  <c r="P278" i="9"/>
  <c r="P277" i="9"/>
  <c r="BI276" i="9"/>
  <c r="BH276" i="9"/>
  <c r="BG276" i="9"/>
  <c r="BF276" i="9"/>
  <c r="T276" i="9"/>
  <c r="T275" i="9"/>
  <c r="R276" i="9"/>
  <c r="R275" i="9"/>
  <c r="P276" i="9"/>
  <c r="P275" i="9"/>
  <c r="BI274" i="9"/>
  <c r="BH274" i="9"/>
  <c r="BG274" i="9"/>
  <c r="BF274" i="9"/>
  <c r="T274" i="9"/>
  <c r="T273" i="9" s="1"/>
  <c r="R274" i="9"/>
  <c r="R273" i="9"/>
  <c r="P274" i="9"/>
  <c r="P273" i="9"/>
  <c r="BI271" i="9"/>
  <c r="BH271" i="9"/>
  <c r="BG271" i="9"/>
  <c r="BF271" i="9"/>
  <c r="T271" i="9"/>
  <c r="R271" i="9"/>
  <c r="P271" i="9"/>
  <c r="BI270" i="9"/>
  <c r="BH270" i="9"/>
  <c r="BG270" i="9"/>
  <c r="BF270" i="9"/>
  <c r="T270" i="9"/>
  <c r="R270" i="9"/>
  <c r="P270" i="9"/>
  <c r="BI269" i="9"/>
  <c r="BH269" i="9"/>
  <c r="BG269" i="9"/>
  <c r="BF269" i="9"/>
  <c r="T269" i="9"/>
  <c r="R269" i="9"/>
  <c r="P269" i="9"/>
  <c r="BI267" i="9"/>
  <c r="BH267" i="9"/>
  <c r="BG267" i="9"/>
  <c r="BF267" i="9"/>
  <c r="T267" i="9"/>
  <c r="T266" i="9" s="1"/>
  <c r="R267" i="9"/>
  <c r="R266" i="9" s="1"/>
  <c r="P267" i="9"/>
  <c r="P266" i="9" s="1"/>
  <c r="BI265" i="9"/>
  <c r="BH265" i="9"/>
  <c r="BG265" i="9"/>
  <c r="BF265" i="9"/>
  <c r="T265" i="9"/>
  <c r="R265" i="9"/>
  <c r="P265" i="9"/>
  <c r="BI264" i="9"/>
  <c r="BH264" i="9"/>
  <c r="BG264" i="9"/>
  <c r="BF264" i="9"/>
  <c r="T264" i="9"/>
  <c r="R264" i="9"/>
  <c r="P264" i="9"/>
  <c r="BI262" i="9"/>
  <c r="BH262" i="9"/>
  <c r="BG262" i="9"/>
  <c r="BF262" i="9"/>
  <c r="T262" i="9"/>
  <c r="T261" i="9" s="1"/>
  <c r="R262" i="9"/>
  <c r="R261" i="9" s="1"/>
  <c r="P262" i="9"/>
  <c r="P261" i="9" s="1"/>
  <c r="BI260" i="9"/>
  <c r="BH260" i="9"/>
  <c r="BG260" i="9"/>
  <c r="BF260" i="9"/>
  <c r="T260" i="9"/>
  <c r="T259" i="9" s="1"/>
  <c r="R260" i="9"/>
  <c r="R259" i="9" s="1"/>
  <c r="P260" i="9"/>
  <c r="P259" i="9" s="1"/>
  <c r="BI258" i="9"/>
  <c r="BH258" i="9"/>
  <c r="BG258" i="9"/>
  <c r="BF258" i="9"/>
  <c r="T258" i="9"/>
  <c r="T257" i="9" s="1"/>
  <c r="R258" i="9"/>
  <c r="R257" i="9" s="1"/>
  <c r="P258" i="9"/>
  <c r="P257" i="9" s="1"/>
  <c r="BI256" i="9"/>
  <c r="BH256" i="9"/>
  <c r="BG256" i="9"/>
  <c r="BF256" i="9"/>
  <c r="T256" i="9"/>
  <c r="R256" i="9"/>
  <c r="P256" i="9"/>
  <c r="BI255" i="9"/>
  <c r="BH255" i="9"/>
  <c r="BG255" i="9"/>
  <c r="BF255" i="9"/>
  <c r="T255" i="9"/>
  <c r="R255" i="9"/>
  <c r="P255" i="9"/>
  <c r="BI253" i="9"/>
  <c r="BH253" i="9"/>
  <c r="BG253" i="9"/>
  <c r="BF253" i="9"/>
  <c r="T253" i="9"/>
  <c r="R253" i="9"/>
  <c r="P253" i="9"/>
  <c r="BI252" i="9"/>
  <c r="BH252" i="9"/>
  <c r="BG252" i="9"/>
  <c r="BF252" i="9"/>
  <c r="T252" i="9"/>
  <c r="R252" i="9"/>
  <c r="P252" i="9"/>
  <c r="BI250" i="9"/>
  <c r="BH250" i="9"/>
  <c r="BG250" i="9"/>
  <c r="BF250" i="9"/>
  <c r="T250" i="9"/>
  <c r="R250" i="9"/>
  <c r="P250" i="9"/>
  <c r="BI249" i="9"/>
  <c r="BH249" i="9"/>
  <c r="BG249" i="9"/>
  <c r="BF249" i="9"/>
  <c r="T249" i="9"/>
  <c r="R249" i="9"/>
  <c r="P249" i="9"/>
  <c r="BI248" i="9"/>
  <c r="BH248" i="9"/>
  <c r="BG248" i="9"/>
  <c r="BF248" i="9"/>
  <c r="T248" i="9"/>
  <c r="R248" i="9"/>
  <c r="P248" i="9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4" i="9"/>
  <c r="BH244" i="9"/>
  <c r="BG244" i="9"/>
  <c r="BF244" i="9"/>
  <c r="T244" i="9"/>
  <c r="T243" i="9"/>
  <c r="R244" i="9"/>
  <c r="R243" i="9"/>
  <c r="P244" i="9"/>
  <c r="P243" i="9"/>
  <c r="BI242" i="9"/>
  <c r="BH242" i="9"/>
  <c r="BG242" i="9"/>
  <c r="BF242" i="9"/>
  <c r="T242" i="9"/>
  <c r="T241" i="9"/>
  <c r="R242" i="9"/>
  <c r="R241" i="9"/>
  <c r="P242" i="9"/>
  <c r="P241" i="9"/>
  <c r="BI240" i="9"/>
  <c r="BH240" i="9"/>
  <c r="BG240" i="9"/>
  <c r="BF240" i="9"/>
  <c r="T240" i="9"/>
  <c r="T239" i="9"/>
  <c r="R240" i="9"/>
  <c r="R239" i="9"/>
  <c r="P240" i="9"/>
  <c r="P239" i="9"/>
  <c r="BI238" i="9"/>
  <c r="BH238" i="9"/>
  <c r="BG238" i="9"/>
  <c r="BF238" i="9"/>
  <c r="T238" i="9"/>
  <c r="T237" i="9"/>
  <c r="R238" i="9"/>
  <c r="R237" i="9"/>
  <c r="P238" i="9"/>
  <c r="P237" i="9"/>
  <c r="BI236" i="9"/>
  <c r="BH236" i="9"/>
  <c r="BG236" i="9"/>
  <c r="BF236" i="9"/>
  <c r="T236" i="9"/>
  <c r="T235" i="9"/>
  <c r="R236" i="9"/>
  <c r="R235" i="9"/>
  <c r="P236" i="9"/>
  <c r="P235" i="9"/>
  <c r="BI233" i="9"/>
  <c r="BH233" i="9"/>
  <c r="BG233" i="9"/>
  <c r="BF233" i="9"/>
  <c r="T233" i="9"/>
  <c r="T232" i="9"/>
  <c r="R233" i="9"/>
  <c r="R232" i="9"/>
  <c r="P233" i="9"/>
  <c r="P232" i="9"/>
  <c r="BI231" i="9"/>
  <c r="BH231" i="9"/>
  <c r="BG231" i="9"/>
  <c r="BF231" i="9"/>
  <c r="T231" i="9"/>
  <c r="R231" i="9"/>
  <c r="P231" i="9"/>
  <c r="BI230" i="9"/>
  <c r="BH230" i="9"/>
  <c r="BG230" i="9"/>
  <c r="BF230" i="9"/>
  <c r="T230" i="9"/>
  <c r="R230" i="9"/>
  <c r="P230" i="9"/>
  <c r="BI229" i="9"/>
  <c r="BH229" i="9"/>
  <c r="BG229" i="9"/>
  <c r="BF229" i="9"/>
  <c r="T229" i="9"/>
  <c r="R229" i="9"/>
  <c r="P229" i="9"/>
  <c r="BI228" i="9"/>
  <c r="BH228" i="9"/>
  <c r="BG228" i="9"/>
  <c r="BF228" i="9"/>
  <c r="T228" i="9"/>
  <c r="R228" i="9"/>
  <c r="P228" i="9"/>
  <c r="BI227" i="9"/>
  <c r="BH227" i="9"/>
  <c r="BG227" i="9"/>
  <c r="BF227" i="9"/>
  <c r="T227" i="9"/>
  <c r="R227" i="9"/>
  <c r="P227" i="9"/>
  <c r="BI226" i="9"/>
  <c r="BH226" i="9"/>
  <c r="BG226" i="9"/>
  <c r="BF226" i="9"/>
  <c r="T226" i="9"/>
  <c r="R226" i="9"/>
  <c r="P226" i="9"/>
  <c r="BI225" i="9"/>
  <c r="BH225" i="9"/>
  <c r="BG225" i="9"/>
  <c r="BF225" i="9"/>
  <c r="T225" i="9"/>
  <c r="R225" i="9"/>
  <c r="P225" i="9"/>
  <c r="BI224" i="9"/>
  <c r="BH224" i="9"/>
  <c r="BG224" i="9"/>
  <c r="BF224" i="9"/>
  <c r="T224" i="9"/>
  <c r="R224" i="9"/>
  <c r="P224" i="9"/>
  <c r="BI223" i="9"/>
  <c r="BH223" i="9"/>
  <c r="BG223" i="9"/>
  <c r="BF223" i="9"/>
  <c r="T223" i="9"/>
  <c r="R223" i="9"/>
  <c r="P223" i="9"/>
  <c r="BI222" i="9"/>
  <c r="BH222" i="9"/>
  <c r="BG222" i="9"/>
  <c r="BF222" i="9"/>
  <c r="T222" i="9"/>
  <c r="R222" i="9"/>
  <c r="P222" i="9"/>
  <c r="BI221" i="9"/>
  <c r="BH221" i="9"/>
  <c r="BG221" i="9"/>
  <c r="BF221" i="9"/>
  <c r="T221" i="9"/>
  <c r="R221" i="9"/>
  <c r="P221" i="9"/>
  <c r="J215" i="9"/>
  <c r="F212" i="9"/>
  <c r="E210" i="9"/>
  <c r="J92" i="9"/>
  <c r="F89" i="9"/>
  <c r="E87" i="9"/>
  <c r="J21" i="9"/>
  <c r="E21" i="9"/>
  <c r="J214" i="9"/>
  <c r="J20" i="9"/>
  <c r="J18" i="9"/>
  <c r="E18" i="9"/>
  <c r="F215" i="9"/>
  <c r="J17" i="9"/>
  <c r="J15" i="9"/>
  <c r="E15" i="9"/>
  <c r="F91" i="9"/>
  <c r="J14" i="9"/>
  <c r="J12" i="9"/>
  <c r="J212" i="9" s="1"/>
  <c r="E7" i="9"/>
  <c r="E85" i="9"/>
  <c r="J37" i="8"/>
  <c r="J36" i="8"/>
  <c r="AY101" i="1"/>
  <c r="J35" i="8"/>
  <c r="AX101" i="1"/>
  <c r="BI683" i="8"/>
  <c r="BH683" i="8"/>
  <c r="BG683" i="8"/>
  <c r="BF683" i="8"/>
  <c r="T683" i="8"/>
  <c r="R683" i="8"/>
  <c r="P683" i="8"/>
  <c r="BI682" i="8"/>
  <c r="BH682" i="8"/>
  <c r="BG682" i="8"/>
  <c r="BF682" i="8"/>
  <c r="T682" i="8"/>
  <c r="R682" i="8"/>
  <c r="P682" i="8"/>
  <c r="BI681" i="8"/>
  <c r="BH681" i="8"/>
  <c r="BG681" i="8"/>
  <c r="BF681" i="8"/>
  <c r="T681" i="8"/>
  <c r="R681" i="8"/>
  <c r="P681" i="8"/>
  <c r="BI680" i="8"/>
  <c r="BH680" i="8"/>
  <c r="BG680" i="8"/>
  <c r="BF680" i="8"/>
  <c r="T680" i="8"/>
  <c r="R680" i="8"/>
  <c r="P680" i="8"/>
  <c r="BI679" i="8"/>
  <c r="BH679" i="8"/>
  <c r="BG679" i="8"/>
  <c r="BF679" i="8"/>
  <c r="T679" i="8"/>
  <c r="R679" i="8"/>
  <c r="P679" i="8"/>
  <c r="BI678" i="8"/>
  <c r="BH678" i="8"/>
  <c r="BG678" i="8"/>
  <c r="BF678" i="8"/>
  <c r="T678" i="8"/>
  <c r="R678" i="8"/>
  <c r="P678" i="8"/>
  <c r="BI677" i="8"/>
  <c r="BH677" i="8"/>
  <c r="BG677" i="8"/>
  <c r="BF677" i="8"/>
  <c r="T677" i="8"/>
  <c r="R677" i="8"/>
  <c r="P677" i="8"/>
  <c r="BI675" i="8"/>
  <c r="BH675" i="8"/>
  <c r="BG675" i="8"/>
  <c r="BF675" i="8"/>
  <c r="T675" i="8"/>
  <c r="R675" i="8"/>
  <c r="P675" i="8"/>
  <c r="BI674" i="8"/>
  <c r="BH674" i="8"/>
  <c r="BG674" i="8"/>
  <c r="BF674" i="8"/>
  <c r="T674" i="8"/>
  <c r="R674" i="8"/>
  <c r="P674" i="8"/>
  <c r="BI673" i="8"/>
  <c r="BH673" i="8"/>
  <c r="BG673" i="8"/>
  <c r="BF673" i="8"/>
  <c r="T673" i="8"/>
  <c r="R673" i="8"/>
  <c r="P673" i="8"/>
  <c r="BI672" i="8"/>
  <c r="BH672" i="8"/>
  <c r="BG672" i="8"/>
  <c r="BF672" i="8"/>
  <c r="T672" i="8"/>
  <c r="R672" i="8"/>
  <c r="P672" i="8"/>
  <c r="BI670" i="8"/>
  <c r="BH670" i="8"/>
  <c r="BG670" i="8"/>
  <c r="BF670" i="8"/>
  <c r="T670" i="8"/>
  <c r="R670" i="8"/>
  <c r="P670" i="8"/>
  <c r="BI669" i="8"/>
  <c r="BH669" i="8"/>
  <c r="BG669" i="8"/>
  <c r="BF669" i="8"/>
  <c r="T669" i="8"/>
  <c r="R669" i="8"/>
  <c r="P669" i="8"/>
  <c r="BI667" i="8"/>
  <c r="BH667" i="8"/>
  <c r="BG667" i="8"/>
  <c r="BF667" i="8"/>
  <c r="T667" i="8"/>
  <c r="R667" i="8"/>
  <c r="P667" i="8"/>
  <c r="BI666" i="8"/>
  <c r="BH666" i="8"/>
  <c r="BG666" i="8"/>
  <c r="BF666" i="8"/>
  <c r="T666" i="8"/>
  <c r="R666" i="8"/>
  <c r="P666" i="8"/>
  <c r="BI665" i="8"/>
  <c r="BH665" i="8"/>
  <c r="BG665" i="8"/>
  <c r="BF665" i="8"/>
  <c r="T665" i="8"/>
  <c r="R665" i="8"/>
  <c r="P665" i="8"/>
  <c r="BI663" i="8"/>
  <c r="BH663" i="8"/>
  <c r="BG663" i="8"/>
  <c r="BF663" i="8"/>
  <c r="T663" i="8"/>
  <c r="R663" i="8"/>
  <c r="P663" i="8"/>
  <c r="BI662" i="8"/>
  <c r="BH662" i="8"/>
  <c r="BG662" i="8"/>
  <c r="BF662" i="8"/>
  <c r="T662" i="8"/>
  <c r="R662" i="8"/>
  <c r="P662" i="8"/>
  <c r="BI660" i="8"/>
  <c r="BH660" i="8"/>
  <c r="BG660" i="8"/>
  <c r="BF660" i="8"/>
  <c r="T660" i="8"/>
  <c r="R660" i="8"/>
  <c r="P660" i="8"/>
  <c r="BI658" i="8"/>
  <c r="BH658" i="8"/>
  <c r="BG658" i="8"/>
  <c r="BF658" i="8"/>
  <c r="T658" i="8"/>
  <c r="R658" i="8"/>
  <c r="P658" i="8"/>
  <c r="BI657" i="8"/>
  <c r="BH657" i="8"/>
  <c r="BG657" i="8"/>
  <c r="BF657" i="8"/>
  <c r="T657" i="8"/>
  <c r="R657" i="8"/>
  <c r="P657" i="8"/>
  <c r="BI652" i="8"/>
  <c r="BH652" i="8"/>
  <c r="BG652" i="8"/>
  <c r="BF652" i="8"/>
  <c r="T652" i="8"/>
  <c r="R652" i="8"/>
  <c r="P652" i="8"/>
  <c r="BI651" i="8"/>
  <c r="BH651" i="8"/>
  <c r="BG651" i="8"/>
  <c r="BF651" i="8"/>
  <c r="T651" i="8"/>
  <c r="R651" i="8"/>
  <c r="P651" i="8"/>
  <c r="BI650" i="8"/>
  <c r="BH650" i="8"/>
  <c r="BG650" i="8"/>
  <c r="BF650" i="8"/>
  <c r="T650" i="8"/>
  <c r="R650" i="8"/>
  <c r="P650" i="8"/>
  <c r="BI649" i="8"/>
  <c r="BH649" i="8"/>
  <c r="BG649" i="8"/>
  <c r="BF649" i="8"/>
  <c r="T649" i="8"/>
  <c r="R649" i="8"/>
  <c r="P649" i="8"/>
  <c r="BI648" i="8"/>
  <c r="BH648" i="8"/>
  <c r="BG648" i="8"/>
  <c r="BF648" i="8"/>
  <c r="T648" i="8"/>
  <c r="R648" i="8"/>
  <c r="P648" i="8"/>
  <c r="BI639" i="8"/>
  <c r="BH639" i="8"/>
  <c r="BG639" i="8"/>
  <c r="BF639" i="8"/>
  <c r="T639" i="8"/>
  <c r="R639" i="8"/>
  <c r="P639" i="8"/>
  <c r="BI635" i="8"/>
  <c r="BH635" i="8"/>
  <c r="BG635" i="8"/>
  <c r="BF635" i="8"/>
  <c r="T635" i="8"/>
  <c r="R635" i="8"/>
  <c r="P635" i="8"/>
  <c r="BI634" i="8"/>
  <c r="BH634" i="8"/>
  <c r="BG634" i="8"/>
  <c r="BF634" i="8"/>
  <c r="T634" i="8"/>
  <c r="R634" i="8"/>
  <c r="P634" i="8"/>
  <c r="BI633" i="8"/>
  <c r="BH633" i="8"/>
  <c r="BG633" i="8"/>
  <c r="BF633" i="8"/>
  <c r="T633" i="8"/>
  <c r="R633" i="8"/>
  <c r="P633" i="8"/>
  <c r="BI632" i="8"/>
  <c r="BH632" i="8"/>
  <c r="BG632" i="8"/>
  <c r="BF632" i="8"/>
  <c r="T632" i="8"/>
  <c r="R632" i="8"/>
  <c r="P632" i="8"/>
  <c r="BI631" i="8"/>
  <c r="BH631" i="8"/>
  <c r="BG631" i="8"/>
  <c r="BF631" i="8"/>
  <c r="T631" i="8"/>
  <c r="R631" i="8"/>
  <c r="P631" i="8"/>
  <c r="BI627" i="8"/>
  <c r="BH627" i="8"/>
  <c r="BG627" i="8"/>
  <c r="BF627" i="8"/>
  <c r="T627" i="8"/>
  <c r="R627" i="8"/>
  <c r="P627" i="8"/>
  <c r="BI625" i="8"/>
  <c r="BH625" i="8"/>
  <c r="BG625" i="8"/>
  <c r="BF625" i="8"/>
  <c r="T625" i="8"/>
  <c r="R625" i="8"/>
  <c r="P625" i="8"/>
  <c r="BI620" i="8"/>
  <c r="BH620" i="8"/>
  <c r="BG620" i="8"/>
  <c r="BF620" i="8"/>
  <c r="T620" i="8"/>
  <c r="R620" i="8"/>
  <c r="P620" i="8"/>
  <c r="BI618" i="8"/>
  <c r="BH618" i="8"/>
  <c r="BG618" i="8"/>
  <c r="BF618" i="8"/>
  <c r="T618" i="8"/>
  <c r="R618" i="8"/>
  <c r="P618" i="8"/>
  <c r="BI616" i="8"/>
  <c r="BH616" i="8"/>
  <c r="BG616" i="8"/>
  <c r="BF616" i="8"/>
  <c r="T616" i="8"/>
  <c r="R616" i="8"/>
  <c r="P616" i="8"/>
  <c r="BI614" i="8"/>
  <c r="BH614" i="8"/>
  <c r="BG614" i="8"/>
  <c r="BF614" i="8"/>
  <c r="T614" i="8"/>
  <c r="R614" i="8"/>
  <c r="P614" i="8"/>
  <c r="BI613" i="8"/>
  <c r="BH613" i="8"/>
  <c r="BG613" i="8"/>
  <c r="BF613" i="8"/>
  <c r="T613" i="8"/>
  <c r="R613" i="8"/>
  <c r="P613" i="8"/>
  <c r="BI612" i="8"/>
  <c r="BH612" i="8"/>
  <c r="BG612" i="8"/>
  <c r="BF612" i="8"/>
  <c r="T612" i="8"/>
  <c r="R612" i="8"/>
  <c r="P612" i="8"/>
  <c r="BI611" i="8"/>
  <c r="BH611" i="8"/>
  <c r="BG611" i="8"/>
  <c r="BF611" i="8"/>
  <c r="T611" i="8"/>
  <c r="R611" i="8"/>
  <c r="P611" i="8"/>
  <c r="BI610" i="8"/>
  <c r="BH610" i="8"/>
  <c r="BG610" i="8"/>
  <c r="BF610" i="8"/>
  <c r="T610" i="8"/>
  <c r="R610" i="8"/>
  <c r="P610" i="8"/>
  <c r="BI609" i="8"/>
  <c r="BH609" i="8"/>
  <c r="BG609" i="8"/>
  <c r="BF609" i="8"/>
  <c r="T609" i="8"/>
  <c r="R609" i="8"/>
  <c r="P609" i="8"/>
  <c r="BI605" i="8"/>
  <c r="BH605" i="8"/>
  <c r="BG605" i="8"/>
  <c r="BF605" i="8"/>
  <c r="T605" i="8"/>
  <c r="R605" i="8"/>
  <c r="P605" i="8"/>
  <c r="BI604" i="8"/>
  <c r="BH604" i="8"/>
  <c r="BG604" i="8"/>
  <c r="BF604" i="8"/>
  <c r="T604" i="8"/>
  <c r="R604" i="8"/>
  <c r="P604" i="8"/>
  <c r="BI602" i="8"/>
  <c r="BH602" i="8"/>
  <c r="BG602" i="8"/>
  <c r="BF602" i="8"/>
  <c r="T602" i="8"/>
  <c r="R602" i="8"/>
  <c r="P602" i="8"/>
  <c r="BI601" i="8"/>
  <c r="BH601" i="8"/>
  <c r="BG601" i="8"/>
  <c r="BF601" i="8"/>
  <c r="T601" i="8"/>
  <c r="R601" i="8"/>
  <c r="P601" i="8"/>
  <c r="BI600" i="8"/>
  <c r="BH600" i="8"/>
  <c r="BG600" i="8"/>
  <c r="BF600" i="8"/>
  <c r="T600" i="8"/>
  <c r="R600" i="8"/>
  <c r="P600" i="8"/>
  <c r="BI599" i="8"/>
  <c r="BH599" i="8"/>
  <c r="BG599" i="8"/>
  <c r="BF599" i="8"/>
  <c r="T599" i="8"/>
  <c r="R599" i="8"/>
  <c r="P599" i="8"/>
  <c r="BI598" i="8"/>
  <c r="BH598" i="8"/>
  <c r="BG598" i="8"/>
  <c r="BF598" i="8"/>
  <c r="T598" i="8"/>
  <c r="R598" i="8"/>
  <c r="P598" i="8"/>
  <c r="BI597" i="8"/>
  <c r="BH597" i="8"/>
  <c r="BG597" i="8"/>
  <c r="BF597" i="8"/>
  <c r="T597" i="8"/>
  <c r="R597" i="8"/>
  <c r="P597" i="8"/>
  <c r="BI595" i="8"/>
  <c r="BH595" i="8"/>
  <c r="BG595" i="8"/>
  <c r="BF595" i="8"/>
  <c r="T595" i="8"/>
  <c r="R595" i="8"/>
  <c r="P595" i="8"/>
  <c r="BI593" i="8"/>
  <c r="BH593" i="8"/>
  <c r="BG593" i="8"/>
  <c r="BF593" i="8"/>
  <c r="T593" i="8"/>
  <c r="R593" i="8"/>
  <c r="P593" i="8"/>
  <c r="BI591" i="8"/>
  <c r="BH591" i="8"/>
  <c r="BG591" i="8"/>
  <c r="BF591" i="8"/>
  <c r="T591" i="8"/>
  <c r="R591" i="8"/>
  <c r="P591" i="8"/>
  <c r="BI589" i="8"/>
  <c r="BH589" i="8"/>
  <c r="BG589" i="8"/>
  <c r="BF589" i="8"/>
  <c r="T589" i="8"/>
  <c r="R589" i="8"/>
  <c r="P589" i="8"/>
  <c r="BI588" i="8"/>
  <c r="BH588" i="8"/>
  <c r="BG588" i="8"/>
  <c r="BF588" i="8"/>
  <c r="T588" i="8"/>
  <c r="R588" i="8"/>
  <c r="P588" i="8"/>
  <c r="BI587" i="8"/>
  <c r="BH587" i="8"/>
  <c r="BG587" i="8"/>
  <c r="BF587" i="8"/>
  <c r="T587" i="8"/>
  <c r="R587" i="8"/>
  <c r="P587" i="8"/>
  <c r="BI585" i="8"/>
  <c r="BH585" i="8"/>
  <c r="BG585" i="8"/>
  <c r="BF585" i="8"/>
  <c r="T585" i="8"/>
  <c r="R585" i="8"/>
  <c r="P585" i="8"/>
  <c r="BI584" i="8"/>
  <c r="BH584" i="8"/>
  <c r="BG584" i="8"/>
  <c r="BF584" i="8"/>
  <c r="T584" i="8"/>
  <c r="R584" i="8"/>
  <c r="P584" i="8"/>
  <c r="BI582" i="8"/>
  <c r="BH582" i="8"/>
  <c r="BG582" i="8"/>
  <c r="BF582" i="8"/>
  <c r="T582" i="8"/>
  <c r="R582" i="8"/>
  <c r="P582" i="8"/>
  <c r="BI581" i="8"/>
  <c r="BH581" i="8"/>
  <c r="BG581" i="8"/>
  <c r="BF581" i="8"/>
  <c r="T581" i="8"/>
  <c r="R581" i="8"/>
  <c r="P581" i="8"/>
  <c r="BI579" i="8"/>
  <c r="BH579" i="8"/>
  <c r="BG579" i="8"/>
  <c r="BF579" i="8"/>
  <c r="T579" i="8"/>
  <c r="R579" i="8"/>
  <c r="P579" i="8"/>
  <c r="BI577" i="8"/>
  <c r="BH577" i="8"/>
  <c r="BG577" i="8"/>
  <c r="BF577" i="8"/>
  <c r="T577" i="8"/>
  <c r="R577" i="8"/>
  <c r="P577" i="8"/>
  <c r="BI576" i="8"/>
  <c r="BH576" i="8"/>
  <c r="BG576" i="8"/>
  <c r="BF576" i="8"/>
  <c r="T576" i="8"/>
  <c r="R576" i="8"/>
  <c r="P576" i="8"/>
  <c r="BI574" i="8"/>
  <c r="BH574" i="8"/>
  <c r="BG574" i="8"/>
  <c r="BF574" i="8"/>
  <c r="T574" i="8"/>
  <c r="R574" i="8"/>
  <c r="P574" i="8"/>
  <c r="BI572" i="8"/>
  <c r="BH572" i="8"/>
  <c r="BG572" i="8"/>
  <c r="BF572" i="8"/>
  <c r="T572" i="8"/>
  <c r="R572" i="8"/>
  <c r="P572" i="8"/>
  <c r="BI571" i="8"/>
  <c r="BH571" i="8"/>
  <c r="BG571" i="8"/>
  <c r="BF571" i="8"/>
  <c r="T571" i="8"/>
  <c r="R571" i="8"/>
  <c r="P571" i="8"/>
  <c r="BI570" i="8"/>
  <c r="BH570" i="8"/>
  <c r="BG570" i="8"/>
  <c r="BF570" i="8"/>
  <c r="T570" i="8"/>
  <c r="R570" i="8"/>
  <c r="P570" i="8"/>
  <c r="BI568" i="8"/>
  <c r="BH568" i="8"/>
  <c r="BG568" i="8"/>
  <c r="BF568" i="8"/>
  <c r="T568" i="8"/>
  <c r="R568" i="8"/>
  <c r="P568" i="8"/>
  <c r="BI566" i="8"/>
  <c r="BH566" i="8"/>
  <c r="BG566" i="8"/>
  <c r="BF566" i="8"/>
  <c r="T566" i="8"/>
  <c r="R566" i="8"/>
  <c r="P566" i="8"/>
  <c r="BI564" i="8"/>
  <c r="BH564" i="8"/>
  <c r="BG564" i="8"/>
  <c r="BF564" i="8"/>
  <c r="T564" i="8"/>
  <c r="R564" i="8"/>
  <c r="P564" i="8"/>
  <c r="BI560" i="8"/>
  <c r="BH560" i="8"/>
  <c r="BG560" i="8"/>
  <c r="BF560" i="8"/>
  <c r="T560" i="8"/>
  <c r="R560" i="8"/>
  <c r="P560" i="8"/>
  <c r="BI559" i="8"/>
  <c r="BH559" i="8"/>
  <c r="BG559" i="8"/>
  <c r="BF559" i="8"/>
  <c r="T559" i="8"/>
  <c r="R559" i="8"/>
  <c r="P559" i="8"/>
  <c r="BI557" i="8"/>
  <c r="BH557" i="8"/>
  <c r="BG557" i="8"/>
  <c r="BF557" i="8"/>
  <c r="T557" i="8"/>
  <c r="R557" i="8"/>
  <c r="P557" i="8"/>
  <c r="BI556" i="8"/>
  <c r="BH556" i="8"/>
  <c r="BG556" i="8"/>
  <c r="BF556" i="8"/>
  <c r="T556" i="8"/>
  <c r="R556" i="8"/>
  <c r="P556" i="8"/>
  <c r="BI555" i="8"/>
  <c r="BH555" i="8"/>
  <c r="BG555" i="8"/>
  <c r="BF555" i="8"/>
  <c r="T555" i="8"/>
  <c r="R555" i="8"/>
  <c r="P555" i="8"/>
  <c r="BI551" i="8"/>
  <c r="BH551" i="8"/>
  <c r="BG551" i="8"/>
  <c r="BF551" i="8"/>
  <c r="T551" i="8"/>
  <c r="R551" i="8"/>
  <c r="P551" i="8"/>
  <c r="BI549" i="8"/>
  <c r="BH549" i="8"/>
  <c r="BG549" i="8"/>
  <c r="BF549" i="8"/>
  <c r="T549" i="8"/>
  <c r="R549" i="8"/>
  <c r="P549" i="8"/>
  <c r="BI545" i="8"/>
  <c r="BH545" i="8"/>
  <c r="BG545" i="8"/>
  <c r="BF545" i="8"/>
  <c r="T545" i="8"/>
  <c r="R545" i="8"/>
  <c r="P545" i="8"/>
  <c r="BI543" i="8"/>
  <c r="BH543" i="8"/>
  <c r="BG543" i="8"/>
  <c r="BF543" i="8"/>
  <c r="T543" i="8"/>
  <c r="R543" i="8"/>
  <c r="P543" i="8"/>
  <c r="BI542" i="8"/>
  <c r="BH542" i="8"/>
  <c r="BG542" i="8"/>
  <c r="BF542" i="8"/>
  <c r="T542" i="8"/>
  <c r="R542" i="8"/>
  <c r="P542" i="8"/>
  <c r="BI538" i="8"/>
  <c r="BH538" i="8"/>
  <c r="BG538" i="8"/>
  <c r="BF538" i="8"/>
  <c r="T538" i="8"/>
  <c r="R538" i="8"/>
  <c r="P538" i="8"/>
  <c r="BI537" i="8"/>
  <c r="BH537" i="8"/>
  <c r="BG537" i="8"/>
  <c r="BF537" i="8"/>
  <c r="T537" i="8"/>
  <c r="R537" i="8"/>
  <c r="P537" i="8"/>
  <c r="BI534" i="8"/>
  <c r="BH534" i="8"/>
  <c r="BG534" i="8"/>
  <c r="BF534" i="8"/>
  <c r="T534" i="8"/>
  <c r="R534" i="8"/>
  <c r="P534" i="8"/>
  <c r="BI530" i="8"/>
  <c r="BH530" i="8"/>
  <c r="BG530" i="8"/>
  <c r="BF530" i="8"/>
  <c r="T530" i="8"/>
  <c r="R530" i="8"/>
  <c r="P530" i="8"/>
  <c r="BI529" i="8"/>
  <c r="BH529" i="8"/>
  <c r="BG529" i="8"/>
  <c r="BF529" i="8"/>
  <c r="T529" i="8"/>
  <c r="R529" i="8"/>
  <c r="P529" i="8"/>
  <c r="BI523" i="8"/>
  <c r="BH523" i="8"/>
  <c r="BG523" i="8"/>
  <c r="BF523" i="8"/>
  <c r="T523" i="8"/>
  <c r="R523" i="8"/>
  <c r="P523" i="8"/>
  <c r="BI521" i="8"/>
  <c r="BH521" i="8"/>
  <c r="BG521" i="8"/>
  <c r="BF521" i="8"/>
  <c r="T521" i="8"/>
  <c r="R521" i="8"/>
  <c r="P521" i="8"/>
  <c r="BI520" i="8"/>
  <c r="BH520" i="8"/>
  <c r="BG520" i="8"/>
  <c r="BF520" i="8"/>
  <c r="T520" i="8"/>
  <c r="R520" i="8"/>
  <c r="P520" i="8"/>
  <c r="BI519" i="8"/>
  <c r="BH519" i="8"/>
  <c r="BG519" i="8"/>
  <c r="BF519" i="8"/>
  <c r="T519" i="8"/>
  <c r="R519" i="8"/>
  <c r="P519" i="8"/>
  <c r="BI518" i="8"/>
  <c r="BH518" i="8"/>
  <c r="BG518" i="8"/>
  <c r="BF518" i="8"/>
  <c r="T518" i="8"/>
  <c r="R518" i="8"/>
  <c r="P518" i="8"/>
  <c r="BI513" i="8"/>
  <c r="BH513" i="8"/>
  <c r="BG513" i="8"/>
  <c r="BF513" i="8"/>
  <c r="T513" i="8"/>
  <c r="R513" i="8"/>
  <c r="P513" i="8"/>
  <c r="BI511" i="8"/>
  <c r="BH511" i="8"/>
  <c r="BG511" i="8"/>
  <c r="BF511" i="8"/>
  <c r="T511" i="8"/>
  <c r="R511" i="8"/>
  <c r="P511" i="8"/>
  <c r="BI509" i="8"/>
  <c r="BH509" i="8"/>
  <c r="BG509" i="8"/>
  <c r="BF509" i="8"/>
  <c r="T509" i="8"/>
  <c r="R509" i="8"/>
  <c r="P509" i="8"/>
  <c r="BI508" i="8"/>
  <c r="BH508" i="8"/>
  <c r="BG508" i="8"/>
  <c r="BF508" i="8"/>
  <c r="T508" i="8"/>
  <c r="R508" i="8"/>
  <c r="P508" i="8"/>
  <c r="BI507" i="8"/>
  <c r="BH507" i="8"/>
  <c r="BG507" i="8"/>
  <c r="BF507" i="8"/>
  <c r="T507" i="8"/>
  <c r="R507" i="8"/>
  <c r="P507" i="8"/>
  <c r="BI506" i="8"/>
  <c r="BH506" i="8"/>
  <c r="BG506" i="8"/>
  <c r="BF506" i="8"/>
  <c r="T506" i="8"/>
  <c r="R506" i="8"/>
  <c r="P506" i="8"/>
  <c r="BI505" i="8"/>
  <c r="BH505" i="8"/>
  <c r="BG505" i="8"/>
  <c r="BF505" i="8"/>
  <c r="T505" i="8"/>
  <c r="R505" i="8"/>
  <c r="P505" i="8"/>
  <c r="BI504" i="8"/>
  <c r="BH504" i="8"/>
  <c r="BG504" i="8"/>
  <c r="BF504" i="8"/>
  <c r="T504" i="8"/>
  <c r="R504" i="8"/>
  <c r="P504" i="8"/>
  <c r="BI502" i="8"/>
  <c r="BH502" i="8"/>
  <c r="BG502" i="8"/>
  <c r="BF502" i="8"/>
  <c r="T502" i="8"/>
  <c r="R502" i="8"/>
  <c r="P502" i="8"/>
  <c r="BI500" i="8"/>
  <c r="BH500" i="8"/>
  <c r="BG500" i="8"/>
  <c r="BF500" i="8"/>
  <c r="T500" i="8"/>
  <c r="R500" i="8"/>
  <c r="P500" i="8"/>
  <c r="BI499" i="8"/>
  <c r="BH499" i="8"/>
  <c r="BG499" i="8"/>
  <c r="BF499" i="8"/>
  <c r="T499" i="8"/>
  <c r="R499" i="8"/>
  <c r="P499" i="8"/>
  <c r="BI498" i="8"/>
  <c r="BH498" i="8"/>
  <c r="BG498" i="8"/>
  <c r="BF498" i="8"/>
  <c r="T498" i="8"/>
  <c r="R498" i="8"/>
  <c r="P498" i="8"/>
  <c r="BI497" i="8"/>
  <c r="BH497" i="8"/>
  <c r="BG497" i="8"/>
  <c r="BF497" i="8"/>
  <c r="T497" i="8"/>
  <c r="R497" i="8"/>
  <c r="P497" i="8"/>
  <c r="BI495" i="8"/>
  <c r="BH495" i="8"/>
  <c r="BG495" i="8"/>
  <c r="BF495" i="8"/>
  <c r="T495" i="8"/>
  <c r="R495" i="8"/>
  <c r="P495" i="8"/>
  <c r="BI494" i="8"/>
  <c r="BH494" i="8"/>
  <c r="BG494" i="8"/>
  <c r="BF494" i="8"/>
  <c r="T494" i="8"/>
  <c r="R494" i="8"/>
  <c r="P494" i="8"/>
  <c r="BI490" i="8"/>
  <c r="BH490" i="8"/>
  <c r="BG490" i="8"/>
  <c r="BF490" i="8"/>
  <c r="T490" i="8"/>
  <c r="R490" i="8"/>
  <c r="P490" i="8"/>
  <c r="BI489" i="8"/>
  <c r="BH489" i="8"/>
  <c r="BG489" i="8"/>
  <c r="BF489" i="8"/>
  <c r="T489" i="8"/>
  <c r="R489" i="8"/>
  <c r="P489" i="8"/>
  <c r="BI485" i="8"/>
  <c r="BH485" i="8"/>
  <c r="BG485" i="8"/>
  <c r="BF485" i="8"/>
  <c r="T485" i="8"/>
  <c r="R485" i="8"/>
  <c r="P485" i="8"/>
  <c r="BI483" i="8"/>
  <c r="BH483" i="8"/>
  <c r="BG483" i="8"/>
  <c r="BF483" i="8"/>
  <c r="T483" i="8"/>
  <c r="R483" i="8"/>
  <c r="P483" i="8"/>
  <c r="BI481" i="8"/>
  <c r="BH481" i="8"/>
  <c r="BG481" i="8"/>
  <c r="BF481" i="8"/>
  <c r="T481" i="8"/>
  <c r="R481" i="8"/>
  <c r="P481" i="8"/>
  <c r="BI479" i="8"/>
  <c r="BH479" i="8"/>
  <c r="BG479" i="8"/>
  <c r="BF479" i="8"/>
  <c r="T479" i="8"/>
  <c r="R479" i="8"/>
  <c r="P479" i="8"/>
  <c r="BI478" i="8"/>
  <c r="BH478" i="8"/>
  <c r="BG478" i="8"/>
  <c r="BF478" i="8"/>
  <c r="T478" i="8"/>
  <c r="R478" i="8"/>
  <c r="P478" i="8"/>
  <c r="BI477" i="8"/>
  <c r="BH477" i="8"/>
  <c r="BG477" i="8"/>
  <c r="BF477" i="8"/>
  <c r="T477" i="8"/>
  <c r="R477" i="8"/>
  <c r="P477" i="8"/>
  <c r="BI476" i="8"/>
  <c r="BH476" i="8"/>
  <c r="BG476" i="8"/>
  <c r="BF476" i="8"/>
  <c r="T476" i="8"/>
  <c r="R476" i="8"/>
  <c r="P476" i="8"/>
  <c r="BI475" i="8"/>
  <c r="BH475" i="8"/>
  <c r="BG475" i="8"/>
  <c r="BF475" i="8"/>
  <c r="T475" i="8"/>
  <c r="R475" i="8"/>
  <c r="P475" i="8"/>
  <c r="BI474" i="8"/>
  <c r="BH474" i="8"/>
  <c r="BG474" i="8"/>
  <c r="BF474" i="8"/>
  <c r="T474" i="8"/>
  <c r="R474" i="8"/>
  <c r="P474" i="8"/>
  <c r="BI473" i="8"/>
  <c r="BH473" i="8"/>
  <c r="BG473" i="8"/>
  <c r="BF473" i="8"/>
  <c r="T473" i="8"/>
  <c r="R473" i="8"/>
  <c r="P473" i="8"/>
  <c r="BI472" i="8"/>
  <c r="BH472" i="8"/>
  <c r="BG472" i="8"/>
  <c r="BF472" i="8"/>
  <c r="T472" i="8"/>
  <c r="R472" i="8"/>
  <c r="P472" i="8"/>
  <c r="BI471" i="8"/>
  <c r="BH471" i="8"/>
  <c r="BG471" i="8"/>
  <c r="BF471" i="8"/>
  <c r="T471" i="8"/>
  <c r="R471" i="8"/>
  <c r="P471" i="8"/>
  <c r="BI470" i="8"/>
  <c r="BH470" i="8"/>
  <c r="BG470" i="8"/>
  <c r="BF470" i="8"/>
  <c r="T470" i="8"/>
  <c r="R470" i="8"/>
  <c r="P470" i="8"/>
  <c r="BI469" i="8"/>
  <c r="BH469" i="8"/>
  <c r="BG469" i="8"/>
  <c r="BF469" i="8"/>
  <c r="T469" i="8"/>
  <c r="R469" i="8"/>
  <c r="P469" i="8"/>
  <c r="BI468" i="8"/>
  <c r="BH468" i="8"/>
  <c r="BG468" i="8"/>
  <c r="BF468" i="8"/>
  <c r="T468" i="8"/>
  <c r="R468" i="8"/>
  <c r="P468" i="8"/>
  <c r="BI467" i="8"/>
  <c r="BH467" i="8"/>
  <c r="BG467" i="8"/>
  <c r="BF467" i="8"/>
  <c r="T467" i="8"/>
  <c r="R467" i="8"/>
  <c r="P467" i="8"/>
  <c r="BI466" i="8"/>
  <c r="BH466" i="8"/>
  <c r="BG466" i="8"/>
  <c r="BF466" i="8"/>
  <c r="T466" i="8"/>
  <c r="R466" i="8"/>
  <c r="P466" i="8"/>
  <c r="BI465" i="8"/>
  <c r="BH465" i="8"/>
  <c r="BG465" i="8"/>
  <c r="BF465" i="8"/>
  <c r="T465" i="8"/>
  <c r="R465" i="8"/>
  <c r="P465" i="8"/>
  <c r="BI464" i="8"/>
  <c r="BH464" i="8"/>
  <c r="BG464" i="8"/>
  <c r="BF464" i="8"/>
  <c r="T464" i="8"/>
  <c r="R464" i="8"/>
  <c r="P464" i="8"/>
  <c r="BI463" i="8"/>
  <c r="BH463" i="8"/>
  <c r="BG463" i="8"/>
  <c r="BF463" i="8"/>
  <c r="T463" i="8"/>
  <c r="R463" i="8"/>
  <c r="P463" i="8"/>
  <c r="BI462" i="8"/>
  <c r="BH462" i="8"/>
  <c r="BG462" i="8"/>
  <c r="BF462" i="8"/>
  <c r="T462" i="8"/>
  <c r="R462" i="8"/>
  <c r="P462" i="8"/>
  <c r="BI461" i="8"/>
  <c r="BH461" i="8"/>
  <c r="BG461" i="8"/>
  <c r="BF461" i="8"/>
  <c r="T461" i="8"/>
  <c r="R461" i="8"/>
  <c r="P461" i="8"/>
  <c r="BI459" i="8"/>
  <c r="BH459" i="8"/>
  <c r="BG459" i="8"/>
  <c r="BF459" i="8"/>
  <c r="T459" i="8"/>
  <c r="R459" i="8"/>
  <c r="P459" i="8"/>
  <c r="BI458" i="8"/>
  <c r="BH458" i="8"/>
  <c r="BG458" i="8"/>
  <c r="BF458" i="8"/>
  <c r="T458" i="8"/>
  <c r="R458" i="8"/>
  <c r="P458" i="8"/>
  <c r="BI457" i="8"/>
  <c r="BH457" i="8"/>
  <c r="BG457" i="8"/>
  <c r="BF457" i="8"/>
  <c r="T457" i="8"/>
  <c r="R457" i="8"/>
  <c r="P457" i="8"/>
  <c r="BI455" i="8"/>
  <c r="BH455" i="8"/>
  <c r="BG455" i="8"/>
  <c r="BF455" i="8"/>
  <c r="T455" i="8"/>
  <c r="R455" i="8"/>
  <c r="P455" i="8"/>
  <c r="BI453" i="8"/>
  <c r="BH453" i="8"/>
  <c r="BG453" i="8"/>
  <c r="BF453" i="8"/>
  <c r="T453" i="8"/>
  <c r="R453" i="8"/>
  <c r="P453" i="8"/>
  <c r="BI452" i="8"/>
  <c r="BH452" i="8"/>
  <c r="BG452" i="8"/>
  <c r="BF452" i="8"/>
  <c r="T452" i="8"/>
  <c r="R452" i="8"/>
  <c r="P452" i="8"/>
  <c r="BI451" i="8"/>
  <c r="BH451" i="8"/>
  <c r="BG451" i="8"/>
  <c r="BF451" i="8"/>
  <c r="T451" i="8"/>
  <c r="R451" i="8"/>
  <c r="P451" i="8"/>
  <c r="BI450" i="8"/>
  <c r="BH450" i="8"/>
  <c r="BG450" i="8"/>
  <c r="BF450" i="8"/>
  <c r="T450" i="8"/>
  <c r="R450" i="8"/>
  <c r="P450" i="8"/>
  <c r="BI448" i="8"/>
  <c r="BH448" i="8"/>
  <c r="BG448" i="8"/>
  <c r="BF448" i="8"/>
  <c r="T448" i="8"/>
  <c r="R448" i="8"/>
  <c r="P448" i="8"/>
  <c r="BI447" i="8"/>
  <c r="BH447" i="8"/>
  <c r="BG447" i="8"/>
  <c r="BF447" i="8"/>
  <c r="T447" i="8"/>
  <c r="R447" i="8"/>
  <c r="P447" i="8"/>
  <c r="BI446" i="8"/>
  <c r="BH446" i="8"/>
  <c r="BG446" i="8"/>
  <c r="BF446" i="8"/>
  <c r="T446" i="8"/>
  <c r="R446" i="8"/>
  <c r="P446" i="8"/>
  <c r="BI444" i="8"/>
  <c r="BH444" i="8"/>
  <c r="BG444" i="8"/>
  <c r="BF444" i="8"/>
  <c r="T444" i="8"/>
  <c r="R444" i="8"/>
  <c r="P444" i="8"/>
  <c r="BI442" i="8"/>
  <c r="BH442" i="8"/>
  <c r="BG442" i="8"/>
  <c r="BF442" i="8"/>
  <c r="T442" i="8"/>
  <c r="T441" i="8"/>
  <c r="R442" i="8"/>
  <c r="R441" i="8"/>
  <c r="P442" i="8"/>
  <c r="P441" i="8"/>
  <c r="BI440" i="8"/>
  <c r="BH440" i="8"/>
  <c r="BG440" i="8"/>
  <c r="BF440" i="8"/>
  <c r="T440" i="8"/>
  <c r="R440" i="8"/>
  <c r="P440" i="8"/>
  <c r="BI438" i="8"/>
  <c r="BH438" i="8"/>
  <c r="BG438" i="8"/>
  <c r="BF438" i="8"/>
  <c r="T438" i="8"/>
  <c r="R438" i="8"/>
  <c r="P438" i="8"/>
  <c r="BI436" i="8"/>
  <c r="BH436" i="8"/>
  <c r="BG436" i="8"/>
  <c r="BF436" i="8"/>
  <c r="T436" i="8"/>
  <c r="R436" i="8"/>
  <c r="P436" i="8"/>
  <c r="BI432" i="8"/>
  <c r="BH432" i="8"/>
  <c r="BG432" i="8"/>
  <c r="BF432" i="8"/>
  <c r="T432" i="8"/>
  <c r="R432" i="8"/>
  <c r="P432" i="8"/>
  <c r="BI428" i="8"/>
  <c r="BH428" i="8"/>
  <c r="BG428" i="8"/>
  <c r="BF428" i="8"/>
  <c r="T428" i="8"/>
  <c r="R428" i="8"/>
  <c r="P428" i="8"/>
  <c r="BI427" i="8"/>
  <c r="BH427" i="8"/>
  <c r="BG427" i="8"/>
  <c r="BF427" i="8"/>
  <c r="T427" i="8"/>
  <c r="R427" i="8"/>
  <c r="P427" i="8"/>
  <c r="BI426" i="8"/>
  <c r="BH426" i="8"/>
  <c r="BG426" i="8"/>
  <c r="BF426" i="8"/>
  <c r="T426" i="8"/>
  <c r="R426" i="8"/>
  <c r="P426" i="8"/>
  <c r="BI424" i="8"/>
  <c r="BH424" i="8"/>
  <c r="BG424" i="8"/>
  <c r="BF424" i="8"/>
  <c r="T424" i="8"/>
  <c r="R424" i="8"/>
  <c r="P424" i="8"/>
  <c r="BI422" i="8"/>
  <c r="BH422" i="8"/>
  <c r="BG422" i="8"/>
  <c r="BF422" i="8"/>
  <c r="T422" i="8"/>
  <c r="R422" i="8"/>
  <c r="P422" i="8"/>
  <c r="BI420" i="8"/>
  <c r="BH420" i="8"/>
  <c r="BG420" i="8"/>
  <c r="BF420" i="8"/>
  <c r="T420" i="8"/>
  <c r="R420" i="8"/>
  <c r="P420" i="8"/>
  <c r="BI418" i="8"/>
  <c r="BH418" i="8"/>
  <c r="BG418" i="8"/>
  <c r="BF418" i="8"/>
  <c r="T418" i="8"/>
  <c r="R418" i="8"/>
  <c r="P418" i="8"/>
  <c r="BI416" i="8"/>
  <c r="BH416" i="8"/>
  <c r="BG416" i="8"/>
  <c r="BF416" i="8"/>
  <c r="T416" i="8"/>
  <c r="R416" i="8"/>
  <c r="P416" i="8"/>
  <c r="BI414" i="8"/>
  <c r="BH414" i="8"/>
  <c r="BG414" i="8"/>
  <c r="BF414" i="8"/>
  <c r="T414" i="8"/>
  <c r="R414" i="8"/>
  <c r="P414" i="8"/>
  <c r="BI412" i="8"/>
  <c r="BH412" i="8"/>
  <c r="BG412" i="8"/>
  <c r="BF412" i="8"/>
  <c r="T412" i="8"/>
  <c r="R412" i="8"/>
  <c r="P412" i="8"/>
  <c r="BI410" i="8"/>
  <c r="BH410" i="8"/>
  <c r="BG410" i="8"/>
  <c r="BF410" i="8"/>
  <c r="T410" i="8"/>
  <c r="R410" i="8"/>
  <c r="P410" i="8"/>
  <c r="BI406" i="8"/>
  <c r="BH406" i="8"/>
  <c r="BG406" i="8"/>
  <c r="BF406" i="8"/>
  <c r="T406" i="8"/>
  <c r="R406" i="8"/>
  <c r="P406" i="8"/>
  <c r="BI402" i="8"/>
  <c r="BH402" i="8"/>
  <c r="BG402" i="8"/>
  <c r="BF402" i="8"/>
  <c r="T402" i="8"/>
  <c r="R402" i="8"/>
  <c r="P402" i="8"/>
  <c r="BI398" i="8"/>
  <c r="BH398" i="8"/>
  <c r="BG398" i="8"/>
  <c r="BF398" i="8"/>
  <c r="T398" i="8"/>
  <c r="R398" i="8"/>
  <c r="P398" i="8"/>
  <c r="BI394" i="8"/>
  <c r="BH394" i="8"/>
  <c r="BG394" i="8"/>
  <c r="BF394" i="8"/>
  <c r="T394" i="8"/>
  <c r="R394" i="8"/>
  <c r="P394" i="8"/>
  <c r="BI392" i="8"/>
  <c r="BH392" i="8"/>
  <c r="BG392" i="8"/>
  <c r="BF392" i="8"/>
  <c r="T392" i="8"/>
  <c r="R392" i="8"/>
  <c r="P392" i="8"/>
  <c r="BI390" i="8"/>
  <c r="BH390" i="8"/>
  <c r="BG390" i="8"/>
  <c r="BF390" i="8"/>
  <c r="T390" i="8"/>
  <c r="R390" i="8"/>
  <c r="P390" i="8"/>
  <c r="BI389" i="8"/>
  <c r="BH389" i="8"/>
  <c r="BG389" i="8"/>
  <c r="BF389" i="8"/>
  <c r="T389" i="8"/>
  <c r="R389" i="8"/>
  <c r="P389" i="8"/>
  <c r="BI388" i="8"/>
  <c r="BH388" i="8"/>
  <c r="BG388" i="8"/>
  <c r="BF388" i="8"/>
  <c r="T388" i="8"/>
  <c r="R388" i="8"/>
  <c r="P388" i="8"/>
  <c r="BI386" i="8"/>
  <c r="BH386" i="8"/>
  <c r="BG386" i="8"/>
  <c r="BF386" i="8"/>
  <c r="T386" i="8"/>
  <c r="R386" i="8"/>
  <c r="P386" i="8"/>
  <c r="BI385" i="8"/>
  <c r="BH385" i="8"/>
  <c r="BG385" i="8"/>
  <c r="BF385" i="8"/>
  <c r="T385" i="8"/>
  <c r="R385" i="8"/>
  <c r="P385" i="8"/>
  <c r="BI384" i="8"/>
  <c r="BH384" i="8"/>
  <c r="BG384" i="8"/>
  <c r="BF384" i="8"/>
  <c r="T384" i="8"/>
  <c r="R384" i="8"/>
  <c r="P384" i="8"/>
  <c r="BI382" i="8"/>
  <c r="BH382" i="8"/>
  <c r="BG382" i="8"/>
  <c r="BF382" i="8"/>
  <c r="T382" i="8"/>
  <c r="R382" i="8"/>
  <c r="P382" i="8"/>
  <c r="BI380" i="8"/>
  <c r="BH380" i="8"/>
  <c r="BG380" i="8"/>
  <c r="BF380" i="8"/>
  <c r="T380" i="8"/>
  <c r="R380" i="8"/>
  <c r="P380" i="8"/>
  <c r="BI378" i="8"/>
  <c r="BH378" i="8"/>
  <c r="BG378" i="8"/>
  <c r="BF378" i="8"/>
  <c r="T378" i="8"/>
  <c r="R378" i="8"/>
  <c r="P378" i="8"/>
  <c r="BI376" i="8"/>
  <c r="BH376" i="8"/>
  <c r="BG376" i="8"/>
  <c r="BF376" i="8"/>
  <c r="T376" i="8"/>
  <c r="R376" i="8"/>
  <c r="P376" i="8"/>
  <c r="BI373" i="8"/>
  <c r="BH373" i="8"/>
  <c r="BG373" i="8"/>
  <c r="BF373" i="8"/>
  <c r="T373" i="8"/>
  <c r="R373" i="8"/>
  <c r="P373" i="8"/>
  <c r="BI372" i="8"/>
  <c r="BH372" i="8"/>
  <c r="BG372" i="8"/>
  <c r="BF372" i="8"/>
  <c r="T372" i="8"/>
  <c r="R372" i="8"/>
  <c r="P372" i="8"/>
  <c r="BI370" i="8"/>
  <c r="BH370" i="8"/>
  <c r="BG370" i="8"/>
  <c r="BF370" i="8"/>
  <c r="T370" i="8"/>
  <c r="R370" i="8"/>
  <c r="P370" i="8"/>
  <c r="BI369" i="8"/>
  <c r="BH369" i="8"/>
  <c r="BG369" i="8"/>
  <c r="BF369" i="8"/>
  <c r="T369" i="8"/>
  <c r="R369" i="8"/>
  <c r="P369" i="8"/>
  <c r="BI368" i="8"/>
  <c r="BH368" i="8"/>
  <c r="BG368" i="8"/>
  <c r="BF368" i="8"/>
  <c r="T368" i="8"/>
  <c r="R368" i="8"/>
  <c r="P368" i="8"/>
  <c r="BI367" i="8"/>
  <c r="BH367" i="8"/>
  <c r="BG367" i="8"/>
  <c r="BF367" i="8"/>
  <c r="T367" i="8"/>
  <c r="R367" i="8"/>
  <c r="P367" i="8"/>
  <c r="BI365" i="8"/>
  <c r="BH365" i="8"/>
  <c r="BG365" i="8"/>
  <c r="BF365" i="8"/>
  <c r="T365" i="8"/>
  <c r="R365" i="8"/>
  <c r="P365" i="8"/>
  <c r="BI363" i="8"/>
  <c r="BH363" i="8"/>
  <c r="BG363" i="8"/>
  <c r="BF363" i="8"/>
  <c r="T363" i="8"/>
  <c r="R363" i="8"/>
  <c r="P363" i="8"/>
  <c r="BI362" i="8"/>
  <c r="BH362" i="8"/>
  <c r="BG362" i="8"/>
  <c r="BF362" i="8"/>
  <c r="T362" i="8"/>
  <c r="R362" i="8"/>
  <c r="P362" i="8"/>
  <c r="BI361" i="8"/>
  <c r="BH361" i="8"/>
  <c r="BG361" i="8"/>
  <c r="BF361" i="8"/>
  <c r="T361" i="8"/>
  <c r="R361" i="8"/>
  <c r="P361" i="8"/>
  <c r="BI359" i="8"/>
  <c r="BH359" i="8"/>
  <c r="BG359" i="8"/>
  <c r="BF359" i="8"/>
  <c r="T359" i="8"/>
  <c r="R359" i="8"/>
  <c r="P359" i="8"/>
  <c r="BI358" i="8"/>
  <c r="BH358" i="8"/>
  <c r="BG358" i="8"/>
  <c r="BF358" i="8"/>
  <c r="T358" i="8"/>
  <c r="R358" i="8"/>
  <c r="P358" i="8"/>
  <c r="BI357" i="8"/>
  <c r="BH357" i="8"/>
  <c r="BG357" i="8"/>
  <c r="BF357" i="8"/>
  <c r="T357" i="8"/>
  <c r="R357" i="8"/>
  <c r="P357" i="8"/>
  <c r="BI356" i="8"/>
  <c r="BH356" i="8"/>
  <c r="BG356" i="8"/>
  <c r="BF356" i="8"/>
  <c r="T356" i="8"/>
  <c r="R356" i="8"/>
  <c r="P356" i="8"/>
  <c r="BI355" i="8"/>
  <c r="BH355" i="8"/>
  <c r="BG355" i="8"/>
  <c r="BF355" i="8"/>
  <c r="T355" i="8"/>
  <c r="R355" i="8"/>
  <c r="P355" i="8"/>
  <c r="BI354" i="8"/>
  <c r="BH354" i="8"/>
  <c r="BG354" i="8"/>
  <c r="BF354" i="8"/>
  <c r="T354" i="8"/>
  <c r="R354" i="8"/>
  <c r="P354" i="8"/>
  <c r="BI353" i="8"/>
  <c r="BH353" i="8"/>
  <c r="BG353" i="8"/>
  <c r="BF353" i="8"/>
  <c r="T353" i="8"/>
  <c r="R353" i="8"/>
  <c r="P353" i="8"/>
  <c r="BI352" i="8"/>
  <c r="BH352" i="8"/>
  <c r="BG352" i="8"/>
  <c r="BF352" i="8"/>
  <c r="T352" i="8"/>
  <c r="R352" i="8"/>
  <c r="P352" i="8"/>
  <c r="BI350" i="8"/>
  <c r="BH350" i="8"/>
  <c r="BG350" i="8"/>
  <c r="BF350" i="8"/>
  <c r="T350" i="8"/>
  <c r="R350" i="8"/>
  <c r="P350" i="8"/>
  <c r="BI349" i="8"/>
  <c r="BH349" i="8"/>
  <c r="BG349" i="8"/>
  <c r="BF349" i="8"/>
  <c r="T349" i="8"/>
  <c r="R349" i="8"/>
  <c r="P349" i="8"/>
  <c r="BI348" i="8"/>
  <c r="BH348" i="8"/>
  <c r="BG348" i="8"/>
  <c r="BF348" i="8"/>
  <c r="T348" i="8"/>
  <c r="R348" i="8"/>
  <c r="P348" i="8"/>
  <c r="BI347" i="8"/>
  <c r="BH347" i="8"/>
  <c r="BG347" i="8"/>
  <c r="BF347" i="8"/>
  <c r="T347" i="8"/>
  <c r="R347" i="8"/>
  <c r="P347" i="8"/>
  <c r="BI346" i="8"/>
  <c r="BH346" i="8"/>
  <c r="BG346" i="8"/>
  <c r="BF346" i="8"/>
  <c r="T346" i="8"/>
  <c r="R346" i="8"/>
  <c r="P346" i="8"/>
  <c r="BI345" i="8"/>
  <c r="BH345" i="8"/>
  <c r="BG345" i="8"/>
  <c r="BF345" i="8"/>
  <c r="T345" i="8"/>
  <c r="R345" i="8"/>
  <c r="P345" i="8"/>
  <c r="BI344" i="8"/>
  <c r="BH344" i="8"/>
  <c r="BG344" i="8"/>
  <c r="BF344" i="8"/>
  <c r="T344" i="8"/>
  <c r="R344" i="8"/>
  <c r="P344" i="8"/>
  <c r="BI342" i="8"/>
  <c r="BH342" i="8"/>
  <c r="BG342" i="8"/>
  <c r="BF342" i="8"/>
  <c r="T342" i="8"/>
  <c r="R342" i="8"/>
  <c r="P342" i="8"/>
  <c r="BI341" i="8"/>
  <c r="BH341" i="8"/>
  <c r="BG341" i="8"/>
  <c r="BF341" i="8"/>
  <c r="T341" i="8"/>
  <c r="R341" i="8"/>
  <c r="P341" i="8"/>
  <c r="BI340" i="8"/>
  <c r="BH340" i="8"/>
  <c r="BG340" i="8"/>
  <c r="BF340" i="8"/>
  <c r="T340" i="8"/>
  <c r="R340" i="8"/>
  <c r="P340" i="8"/>
  <c r="BI338" i="8"/>
  <c r="BH338" i="8"/>
  <c r="BG338" i="8"/>
  <c r="BF338" i="8"/>
  <c r="T338" i="8"/>
  <c r="R338" i="8"/>
  <c r="P338" i="8"/>
  <c r="BI337" i="8"/>
  <c r="BH337" i="8"/>
  <c r="BG337" i="8"/>
  <c r="BF337" i="8"/>
  <c r="T337" i="8"/>
  <c r="R337" i="8"/>
  <c r="P337" i="8"/>
  <c r="BI335" i="8"/>
  <c r="BH335" i="8"/>
  <c r="BG335" i="8"/>
  <c r="BF335" i="8"/>
  <c r="T335" i="8"/>
  <c r="R335" i="8"/>
  <c r="P335" i="8"/>
  <c r="BI334" i="8"/>
  <c r="BH334" i="8"/>
  <c r="BG334" i="8"/>
  <c r="BF334" i="8"/>
  <c r="T334" i="8"/>
  <c r="R334" i="8"/>
  <c r="P334" i="8"/>
  <c r="BI332" i="8"/>
  <c r="BH332" i="8"/>
  <c r="BG332" i="8"/>
  <c r="BF332" i="8"/>
  <c r="T332" i="8"/>
  <c r="R332" i="8"/>
  <c r="P332" i="8"/>
  <c r="BI331" i="8"/>
  <c r="BH331" i="8"/>
  <c r="BG331" i="8"/>
  <c r="BF331" i="8"/>
  <c r="T331" i="8"/>
  <c r="R331" i="8"/>
  <c r="P331" i="8"/>
  <c r="BI329" i="8"/>
  <c r="BH329" i="8"/>
  <c r="BG329" i="8"/>
  <c r="BF329" i="8"/>
  <c r="T329" i="8"/>
  <c r="R329" i="8"/>
  <c r="P329" i="8"/>
  <c r="BI328" i="8"/>
  <c r="BH328" i="8"/>
  <c r="BG328" i="8"/>
  <c r="BF328" i="8"/>
  <c r="T328" i="8"/>
  <c r="R328" i="8"/>
  <c r="P328" i="8"/>
  <c r="BI327" i="8"/>
  <c r="BH327" i="8"/>
  <c r="BG327" i="8"/>
  <c r="BF327" i="8"/>
  <c r="T327" i="8"/>
  <c r="R327" i="8"/>
  <c r="P327" i="8"/>
  <c r="BI325" i="8"/>
  <c r="BH325" i="8"/>
  <c r="BG325" i="8"/>
  <c r="BF325" i="8"/>
  <c r="T325" i="8"/>
  <c r="R325" i="8"/>
  <c r="P325" i="8"/>
  <c r="BI321" i="8"/>
  <c r="BH321" i="8"/>
  <c r="BG321" i="8"/>
  <c r="BF321" i="8"/>
  <c r="T321" i="8"/>
  <c r="R321" i="8"/>
  <c r="P321" i="8"/>
  <c r="BI319" i="8"/>
  <c r="BH319" i="8"/>
  <c r="BG319" i="8"/>
  <c r="BF319" i="8"/>
  <c r="T319" i="8"/>
  <c r="R319" i="8"/>
  <c r="P319" i="8"/>
  <c r="BI318" i="8"/>
  <c r="BH318" i="8"/>
  <c r="BG318" i="8"/>
  <c r="BF318" i="8"/>
  <c r="T318" i="8"/>
  <c r="R318" i="8"/>
  <c r="P318" i="8"/>
  <c r="BI316" i="8"/>
  <c r="BH316" i="8"/>
  <c r="BG316" i="8"/>
  <c r="BF316" i="8"/>
  <c r="T316" i="8"/>
  <c r="R316" i="8"/>
  <c r="P316" i="8"/>
  <c r="BI314" i="8"/>
  <c r="BH314" i="8"/>
  <c r="BG314" i="8"/>
  <c r="BF314" i="8"/>
  <c r="T314" i="8"/>
  <c r="R314" i="8"/>
  <c r="P314" i="8"/>
  <c r="BI313" i="8"/>
  <c r="BH313" i="8"/>
  <c r="BG313" i="8"/>
  <c r="BF313" i="8"/>
  <c r="T313" i="8"/>
  <c r="R313" i="8"/>
  <c r="P313" i="8"/>
  <c r="BI312" i="8"/>
  <c r="BH312" i="8"/>
  <c r="BG312" i="8"/>
  <c r="BF312" i="8"/>
  <c r="T312" i="8"/>
  <c r="R312" i="8"/>
  <c r="P312" i="8"/>
  <c r="BI311" i="8"/>
  <c r="BH311" i="8"/>
  <c r="BG311" i="8"/>
  <c r="BF311" i="8"/>
  <c r="T311" i="8"/>
  <c r="R311" i="8"/>
  <c r="P311" i="8"/>
  <c r="BI309" i="8"/>
  <c r="BH309" i="8"/>
  <c r="BG309" i="8"/>
  <c r="BF309" i="8"/>
  <c r="T309" i="8"/>
  <c r="R309" i="8"/>
  <c r="P309" i="8"/>
  <c r="BI304" i="8"/>
  <c r="BH304" i="8"/>
  <c r="BG304" i="8"/>
  <c r="BF304" i="8"/>
  <c r="T304" i="8"/>
  <c r="R304" i="8"/>
  <c r="P304" i="8"/>
  <c r="BI302" i="8"/>
  <c r="BH302" i="8"/>
  <c r="BG302" i="8"/>
  <c r="BF302" i="8"/>
  <c r="T302" i="8"/>
  <c r="R302" i="8"/>
  <c r="P302" i="8"/>
  <c r="BI300" i="8"/>
  <c r="BH300" i="8"/>
  <c r="BG300" i="8"/>
  <c r="BF300" i="8"/>
  <c r="T300" i="8"/>
  <c r="R300" i="8"/>
  <c r="P300" i="8"/>
  <c r="BI297" i="8"/>
  <c r="BH297" i="8"/>
  <c r="BG297" i="8"/>
  <c r="BF297" i="8"/>
  <c r="T297" i="8"/>
  <c r="T296" i="8"/>
  <c r="R297" i="8"/>
  <c r="R296" i="8"/>
  <c r="P297" i="8"/>
  <c r="P296" i="8"/>
  <c r="BI294" i="8"/>
  <c r="BH294" i="8"/>
  <c r="BG294" i="8"/>
  <c r="BF294" i="8"/>
  <c r="T294" i="8"/>
  <c r="R294" i="8"/>
  <c r="P294" i="8"/>
  <c r="BI293" i="8"/>
  <c r="BH293" i="8"/>
  <c r="BG293" i="8"/>
  <c r="BF293" i="8"/>
  <c r="T293" i="8"/>
  <c r="R293" i="8"/>
  <c r="P293" i="8"/>
  <c r="BI292" i="8"/>
  <c r="BH292" i="8"/>
  <c r="BG292" i="8"/>
  <c r="BF292" i="8"/>
  <c r="T292" i="8"/>
  <c r="R292" i="8"/>
  <c r="P292" i="8"/>
  <c r="BI290" i="8"/>
  <c r="BH290" i="8"/>
  <c r="BG290" i="8"/>
  <c r="BF290" i="8"/>
  <c r="T290" i="8"/>
  <c r="R290" i="8"/>
  <c r="P290" i="8"/>
  <c r="BI288" i="8"/>
  <c r="BH288" i="8"/>
  <c r="BG288" i="8"/>
  <c r="BF288" i="8"/>
  <c r="T288" i="8"/>
  <c r="R288" i="8"/>
  <c r="P288" i="8"/>
  <c r="BI285" i="8"/>
  <c r="BH285" i="8"/>
  <c r="BG285" i="8"/>
  <c r="BF285" i="8"/>
  <c r="T285" i="8"/>
  <c r="R285" i="8"/>
  <c r="P285" i="8"/>
  <c r="BI283" i="8"/>
  <c r="BH283" i="8"/>
  <c r="BG283" i="8"/>
  <c r="BF283" i="8"/>
  <c r="T283" i="8"/>
  <c r="R283" i="8"/>
  <c r="P283" i="8"/>
  <c r="BI282" i="8"/>
  <c r="BH282" i="8"/>
  <c r="BG282" i="8"/>
  <c r="BF282" i="8"/>
  <c r="T282" i="8"/>
  <c r="R282" i="8"/>
  <c r="P282" i="8"/>
  <c r="BI281" i="8"/>
  <c r="BH281" i="8"/>
  <c r="BG281" i="8"/>
  <c r="BF281" i="8"/>
  <c r="T281" i="8"/>
  <c r="R281" i="8"/>
  <c r="P281" i="8"/>
  <c r="BI280" i="8"/>
  <c r="BH280" i="8"/>
  <c r="BG280" i="8"/>
  <c r="BF280" i="8"/>
  <c r="T280" i="8"/>
  <c r="R280" i="8"/>
  <c r="P280" i="8"/>
  <c r="BI278" i="8"/>
  <c r="BH278" i="8"/>
  <c r="BG278" i="8"/>
  <c r="BF278" i="8"/>
  <c r="T278" i="8"/>
  <c r="R278" i="8"/>
  <c r="P278" i="8"/>
  <c r="BI277" i="8"/>
  <c r="BH277" i="8"/>
  <c r="BG277" i="8"/>
  <c r="BF277" i="8"/>
  <c r="T277" i="8"/>
  <c r="R277" i="8"/>
  <c r="P277" i="8"/>
  <c r="BI276" i="8"/>
  <c r="BH276" i="8"/>
  <c r="BG276" i="8"/>
  <c r="BF276" i="8"/>
  <c r="T276" i="8"/>
  <c r="R276" i="8"/>
  <c r="P276" i="8"/>
  <c r="BI272" i="8"/>
  <c r="BH272" i="8"/>
  <c r="BG272" i="8"/>
  <c r="BF272" i="8"/>
  <c r="T272" i="8"/>
  <c r="R272" i="8"/>
  <c r="P272" i="8"/>
  <c r="BI271" i="8"/>
  <c r="BH271" i="8"/>
  <c r="BG271" i="8"/>
  <c r="BF271" i="8"/>
  <c r="T271" i="8"/>
  <c r="R271" i="8"/>
  <c r="P271" i="8"/>
  <c r="BI270" i="8"/>
  <c r="BH270" i="8"/>
  <c r="BG270" i="8"/>
  <c r="BF270" i="8"/>
  <c r="T270" i="8"/>
  <c r="R270" i="8"/>
  <c r="P270" i="8"/>
  <c r="BI269" i="8"/>
  <c r="BH269" i="8"/>
  <c r="BG269" i="8"/>
  <c r="BF269" i="8"/>
  <c r="T269" i="8"/>
  <c r="R269" i="8"/>
  <c r="P269" i="8"/>
  <c r="BI268" i="8"/>
  <c r="BH268" i="8"/>
  <c r="BG268" i="8"/>
  <c r="BF268" i="8"/>
  <c r="T268" i="8"/>
  <c r="R268" i="8"/>
  <c r="P268" i="8"/>
  <c r="BI267" i="8"/>
  <c r="BH267" i="8"/>
  <c r="BG267" i="8"/>
  <c r="BF267" i="8"/>
  <c r="T267" i="8"/>
  <c r="R267" i="8"/>
  <c r="P267" i="8"/>
  <c r="BI266" i="8"/>
  <c r="BH266" i="8"/>
  <c r="BG266" i="8"/>
  <c r="BF266" i="8"/>
  <c r="T266" i="8"/>
  <c r="R266" i="8"/>
  <c r="P266" i="8"/>
  <c r="BI261" i="8"/>
  <c r="BH261" i="8"/>
  <c r="BG261" i="8"/>
  <c r="BF261" i="8"/>
  <c r="T261" i="8"/>
  <c r="R261" i="8"/>
  <c r="P261" i="8"/>
  <c r="BI259" i="8"/>
  <c r="BH259" i="8"/>
  <c r="BG259" i="8"/>
  <c r="BF259" i="8"/>
  <c r="T259" i="8"/>
  <c r="R259" i="8"/>
  <c r="P259" i="8"/>
  <c r="BI257" i="8"/>
  <c r="BH257" i="8"/>
  <c r="BG257" i="8"/>
  <c r="BF257" i="8"/>
  <c r="T257" i="8"/>
  <c r="R257" i="8"/>
  <c r="P257" i="8"/>
  <c r="BI255" i="8"/>
  <c r="BH255" i="8"/>
  <c r="BG255" i="8"/>
  <c r="BF255" i="8"/>
  <c r="T255" i="8"/>
  <c r="R255" i="8"/>
  <c r="P255" i="8"/>
  <c r="BI253" i="8"/>
  <c r="BH253" i="8"/>
  <c r="BG253" i="8"/>
  <c r="BF253" i="8"/>
  <c r="T253" i="8"/>
  <c r="R253" i="8"/>
  <c r="P253" i="8"/>
  <c r="BI252" i="8"/>
  <c r="BH252" i="8"/>
  <c r="BG252" i="8"/>
  <c r="BF252" i="8"/>
  <c r="T252" i="8"/>
  <c r="R252" i="8"/>
  <c r="P252" i="8"/>
  <c r="BI250" i="8"/>
  <c r="BH250" i="8"/>
  <c r="BG250" i="8"/>
  <c r="BF250" i="8"/>
  <c r="T250" i="8"/>
  <c r="R250" i="8"/>
  <c r="P250" i="8"/>
  <c r="BI249" i="8"/>
  <c r="BH249" i="8"/>
  <c r="BG249" i="8"/>
  <c r="BF249" i="8"/>
  <c r="T249" i="8"/>
  <c r="R249" i="8"/>
  <c r="P249" i="8"/>
  <c r="BI248" i="8"/>
  <c r="BH248" i="8"/>
  <c r="BG248" i="8"/>
  <c r="BF248" i="8"/>
  <c r="T248" i="8"/>
  <c r="R248" i="8"/>
  <c r="P248" i="8"/>
  <c r="BI247" i="8"/>
  <c r="BH247" i="8"/>
  <c r="BG247" i="8"/>
  <c r="BF247" i="8"/>
  <c r="T247" i="8"/>
  <c r="R247" i="8"/>
  <c r="P247" i="8"/>
  <c r="BI246" i="8"/>
  <c r="BH246" i="8"/>
  <c r="BG246" i="8"/>
  <c r="BF246" i="8"/>
  <c r="T246" i="8"/>
  <c r="R246" i="8"/>
  <c r="P246" i="8"/>
  <c r="BI245" i="8"/>
  <c r="BH245" i="8"/>
  <c r="BG245" i="8"/>
  <c r="BF245" i="8"/>
  <c r="T245" i="8"/>
  <c r="R245" i="8"/>
  <c r="P245" i="8"/>
  <c r="BI244" i="8"/>
  <c r="BH244" i="8"/>
  <c r="BG244" i="8"/>
  <c r="BF244" i="8"/>
  <c r="T244" i="8"/>
  <c r="R244" i="8"/>
  <c r="P244" i="8"/>
  <c r="BI243" i="8"/>
  <c r="BH243" i="8"/>
  <c r="BG243" i="8"/>
  <c r="BF243" i="8"/>
  <c r="T243" i="8"/>
  <c r="R243" i="8"/>
  <c r="P243" i="8"/>
  <c r="BI242" i="8"/>
  <c r="BH242" i="8"/>
  <c r="BG242" i="8"/>
  <c r="BF242" i="8"/>
  <c r="T242" i="8"/>
  <c r="R242" i="8"/>
  <c r="P242" i="8"/>
  <c r="BI241" i="8"/>
  <c r="BH241" i="8"/>
  <c r="BG241" i="8"/>
  <c r="BF241" i="8"/>
  <c r="T241" i="8"/>
  <c r="R241" i="8"/>
  <c r="P241" i="8"/>
  <c r="BI240" i="8"/>
  <c r="BH240" i="8"/>
  <c r="BG240" i="8"/>
  <c r="BF240" i="8"/>
  <c r="T240" i="8"/>
  <c r="R240" i="8"/>
  <c r="P240" i="8"/>
  <c r="BI239" i="8"/>
  <c r="BH239" i="8"/>
  <c r="BG239" i="8"/>
  <c r="BF239" i="8"/>
  <c r="T239" i="8"/>
  <c r="R239" i="8"/>
  <c r="P239" i="8"/>
  <c r="BI237" i="8"/>
  <c r="BH237" i="8"/>
  <c r="BG237" i="8"/>
  <c r="BF237" i="8"/>
  <c r="T237" i="8"/>
  <c r="R237" i="8"/>
  <c r="P237" i="8"/>
  <c r="BI235" i="8"/>
  <c r="BH235" i="8"/>
  <c r="BG235" i="8"/>
  <c r="BF235" i="8"/>
  <c r="T235" i="8"/>
  <c r="R235" i="8"/>
  <c r="P235" i="8"/>
  <c r="BI233" i="8"/>
  <c r="BH233" i="8"/>
  <c r="BG233" i="8"/>
  <c r="BF233" i="8"/>
  <c r="T233" i="8"/>
  <c r="R233" i="8"/>
  <c r="P233" i="8"/>
  <c r="BI231" i="8"/>
  <c r="BH231" i="8"/>
  <c r="BG231" i="8"/>
  <c r="BF231" i="8"/>
  <c r="T231" i="8"/>
  <c r="R231" i="8"/>
  <c r="P231" i="8"/>
  <c r="BI229" i="8"/>
  <c r="BH229" i="8"/>
  <c r="BG229" i="8"/>
  <c r="BF229" i="8"/>
  <c r="T229" i="8"/>
  <c r="R229" i="8"/>
  <c r="P229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24" i="8"/>
  <c r="BH224" i="8"/>
  <c r="BG224" i="8"/>
  <c r="BF224" i="8"/>
  <c r="T224" i="8"/>
  <c r="R224" i="8"/>
  <c r="P224" i="8"/>
  <c r="BI219" i="8"/>
  <c r="BH219" i="8"/>
  <c r="BG219" i="8"/>
  <c r="BF219" i="8"/>
  <c r="T219" i="8"/>
  <c r="R219" i="8"/>
  <c r="P219" i="8"/>
  <c r="BI218" i="8"/>
  <c r="BH218" i="8"/>
  <c r="BG218" i="8"/>
  <c r="BF218" i="8"/>
  <c r="T218" i="8"/>
  <c r="R218" i="8"/>
  <c r="P218" i="8"/>
  <c r="BI213" i="8"/>
  <c r="BH213" i="8"/>
  <c r="BG213" i="8"/>
  <c r="BF213" i="8"/>
  <c r="T213" i="8"/>
  <c r="R213" i="8"/>
  <c r="P213" i="8"/>
  <c r="BI209" i="8"/>
  <c r="BH209" i="8"/>
  <c r="BG209" i="8"/>
  <c r="BF209" i="8"/>
  <c r="T209" i="8"/>
  <c r="R209" i="8"/>
  <c r="P209" i="8"/>
  <c r="BI207" i="8"/>
  <c r="BH207" i="8"/>
  <c r="BG207" i="8"/>
  <c r="BF207" i="8"/>
  <c r="T207" i="8"/>
  <c r="R207" i="8"/>
  <c r="P207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87" i="8"/>
  <c r="BH187" i="8"/>
  <c r="BG187" i="8"/>
  <c r="BF187" i="8"/>
  <c r="T187" i="8"/>
  <c r="R187" i="8"/>
  <c r="P187" i="8"/>
  <c r="BI182" i="8"/>
  <c r="BH182" i="8"/>
  <c r="BG182" i="8"/>
  <c r="BF182" i="8"/>
  <c r="T182" i="8"/>
  <c r="R182" i="8"/>
  <c r="P182" i="8"/>
  <c r="BI176" i="8"/>
  <c r="BH176" i="8"/>
  <c r="BG176" i="8"/>
  <c r="BF176" i="8"/>
  <c r="T176" i="8"/>
  <c r="R176" i="8"/>
  <c r="P176" i="8"/>
  <c r="BI172" i="8"/>
  <c r="BH172" i="8"/>
  <c r="BG172" i="8"/>
  <c r="BF172" i="8"/>
  <c r="T172" i="8"/>
  <c r="R172" i="8"/>
  <c r="P172" i="8"/>
  <c r="BI170" i="8"/>
  <c r="BH170" i="8"/>
  <c r="BG170" i="8"/>
  <c r="BF170" i="8"/>
  <c r="T170" i="8"/>
  <c r="R170" i="8"/>
  <c r="P170" i="8"/>
  <c r="BI164" i="8"/>
  <c r="BH164" i="8"/>
  <c r="BG164" i="8"/>
  <c r="BF164" i="8"/>
  <c r="T164" i="8"/>
  <c r="R164" i="8"/>
  <c r="P164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3" i="8"/>
  <c r="BH153" i="8"/>
  <c r="BG153" i="8"/>
  <c r="BF153" i="8"/>
  <c r="T153" i="8"/>
  <c r="R153" i="8"/>
  <c r="P153" i="8"/>
  <c r="BI145" i="8"/>
  <c r="BH145" i="8"/>
  <c r="BG145" i="8"/>
  <c r="BF145" i="8"/>
  <c r="T145" i="8"/>
  <c r="R145" i="8"/>
  <c r="P145" i="8"/>
  <c r="J139" i="8"/>
  <c r="F138" i="8"/>
  <c r="F136" i="8"/>
  <c r="E134" i="8"/>
  <c r="J92" i="8"/>
  <c r="F91" i="8"/>
  <c r="F89" i="8"/>
  <c r="E87" i="8"/>
  <c r="J21" i="8"/>
  <c r="E21" i="8"/>
  <c r="J138" i="8" s="1"/>
  <c r="J20" i="8"/>
  <c r="J18" i="8"/>
  <c r="E18" i="8"/>
  <c r="F92" i="8" s="1"/>
  <c r="J17" i="8"/>
  <c r="J12" i="8"/>
  <c r="J136" i="8"/>
  <c r="E7" i="8"/>
  <c r="E85" i="8"/>
  <c r="J37" i="7"/>
  <c r="J36" i="7"/>
  <c r="AY100" i="1" s="1"/>
  <c r="J35" i="7"/>
  <c r="AX100" i="1"/>
  <c r="BI286" i="7"/>
  <c r="BH286" i="7"/>
  <c r="BG286" i="7"/>
  <c r="BF286" i="7"/>
  <c r="T286" i="7"/>
  <c r="R286" i="7"/>
  <c r="P286" i="7"/>
  <c r="BI285" i="7"/>
  <c r="BH285" i="7"/>
  <c r="BG285" i="7"/>
  <c r="BF285" i="7"/>
  <c r="T285" i="7"/>
  <c r="R285" i="7"/>
  <c r="P285" i="7"/>
  <c r="BI284" i="7"/>
  <c r="BH284" i="7"/>
  <c r="BG284" i="7"/>
  <c r="BF284" i="7"/>
  <c r="T284" i="7"/>
  <c r="R284" i="7"/>
  <c r="P284" i="7"/>
  <c r="BI283" i="7"/>
  <c r="BH283" i="7"/>
  <c r="BG283" i="7"/>
  <c r="BF283" i="7"/>
  <c r="T283" i="7"/>
  <c r="R283" i="7"/>
  <c r="P283" i="7"/>
  <c r="BI282" i="7"/>
  <c r="BH282" i="7"/>
  <c r="BG282" i="7"/>
  <c r="BF282" i="7"/>
  <c r="T282" i="7"/>
  <c r="R282" i="7"/>
  <c r="P282" i="7"/>
  <c r="BI281" i="7"/>
  <c r="BH281" i="7"/>
  <c r="BG281" i="7"/>
  <c r="BF281" i="7"/>
  <c r="T281" i="7"/>
  <c r="R281" i="7"/>
  <c r="P281" i="7"/>
  <c r="BI280" i="7"/>
  <c r="BH280" i="7"/>
  <c r="BG280" i="7"/>
  <c r="BF280" i="7"/>
  <c r="T280" i="7"/>
  <c r="R280" i="7"/>
  <c r="P280" i="7"/>
  <c r="BI279" i="7"/>
  <c r="BH279" i="7"/>
  <c r="BG279" i="7"/>
  <c r="BF279" i="7"/>
  <c r="T279" i="7"/>
  <c r="R279" i="7"/>
  <c r="P279" i="7"/>
  <c r="BI278" i="7"/>
  <c r="BH278" i="7"/>
  <c r="BG278" i="7"/>
  <c r="BF278" i="7"/>
  <c r="T278" i="7"/>
  <c r="R278" i="7"/>
  <c r="P278" i="7"/>
  <c r="BI276" i="7"/>
  <c r="BH276" i="7"/>
  <c r="BG276" i="7"/>
  <c r="BF276" i="7"/>
  <c r="T276" i="7"/>
  <c r="R276" i="7"/>
  <c r="P276" i="7"/>
  <c r="BI274" i="7"/>
  <c r="BH274" i="7"/>
  <c r="BG274" i="7"/>
  <c r="BF274" i="7"/>
  <c r="T274" i="7"/>
  <c r="R274" i="7"/>
  <c r="P274" i="7"/>
  <c r="BI273" i="7"/>
  <c r="BH273" i="7"/>
  <c r="BG273" i="7"/>
  <c r="BF273" i="7"/>
  <c r="T273" i="7"/>
  <c r="R273" i="7"/>
  <c r="P273" i="7"/>
  <c r="BI271" i="7"/>
  <c r="BH271" i="7"/>
  <c r="BG271" i="7"/>
  <c r="BF271" i="7"/>
  <c r="T271" i="7"/>
  <c r="R271" i="7"/>
  <c r="P271" i="7"/>
  <c r="BI270" i="7"/>
  <c r="BH270" i="7"/>
  <c r="BG270" i="7"/>
  <c r="BF270" i="7"/>
  <c r="T270" i="7"/>
  <c r="R270" i="7"/>
  <c r="P270" i="7"/>
  <c r="BI268" i="7"/>
  <c r="BH268" i="7"/>
  <c r="BG268" i="7"/>
  <c r="BF268" i="7"/>
  <c r="T268" i="7"/>
  <c r="R268" i="7"/>
  <c r="P268" i="7"/>
  <c r="BI267" i="7"/>
  <c r="BH267" i="7"/>
  <c r="BG267" i="7"/>
  <c r="BF267" i="7"/>
  <c r="T267" i="7"/>
  <c r="R267" i="7"/>
  <c r="P267" i="7"/>
  <c r="BI266" i="7"/>
  <c r="BH266" i="7"/>
  <c r="BG266" i="7"/>
  <c r="BF266" i="7"/>
  <c r="T266" i="7"/>
  <c r="R266" i="7"/>
  <c r="P266" i="7"/>
  <c r="BI265" i="7"/>
  <c r="BH265" i="7"/>
  <c r="BG265" i="7"/>
  <c r="BF265" i="7"/>
  <c r="T265" i="7"/>
  <c r="R265" i="7"/>
  <c r="P265" i="7"/>
  <c r="BI261" i="7"/>
  <c r="BH261" i="7"/>
  <c r="BG261" i="7"/>
  <c r="BF261" i="7"/>
  <c r="T261" i="7"/>
  <c r="R261" i="7"/>
  <c r="P261" i="7"/>
  <c r="BI260" i="7"/>
  <c r="BH260" i="7"/>
  <c r="BG260" i="7"/>
  <c r="BF260" i="7"/>
  <c r="T260" i="7"/>
  <c r="R260" i="7"/>
  <c r="P260" i="7"/>
  <c r="BI259" i="7"/>
  <c r="BH259" i="7"/>
  <c r="BG259" i="7"/>
  <c r="BF259" i="7"/>
  <c r="T259" i="7"/>
  <c r="R259" i="7"/>
  <c r="P259" i="7"/>
  <c r="BI258" i="7"/>
  <c r="BH258" i="7"/>
  <c r="BG258" i="7"/>
  <c r="BF258" i="7"/>
  <c r="T258" i="7"/>
  <c r="R258" i="7"/>
  <c r="P258" i="7"/>
  <c r="BI257" i="7"/>
  <c r="BH257" i="7"/>
  <c r="BG257" i="7"/>
  <c r="BF257" i="7"/>
  <c r="T257" i="7"/>
  <c r="R257" i="7"/>
  <c r="P257" i="7"/>
  <c r="BI256" i="7"/>
  <c r="BH256" i="7"/>
  <c r="BG256" i="7"/>
  <c r="BF256" i="7"/>
  <c r="T256" i="7"/>
  <c r="R256" i="7"/>
  <c r="P256" i="7"/>
  <c r="BI254" i="7"/>
  <c r="BH254" i="7"/>
  <c r="BG254" i="7"/>
  <c r="BF254" i="7"/>
  <c r="T254" i="7"/>
  <c r="R254" i="7"/>
  <c r="P254" i="7"/>
  <c r="BI252" i="7"/>
  <c r="BH252" i="7"/>
  <c r="BG252" i="7"/>
  <c r="BF252" i="7"/>
  <c r="T252" i="7"/>
  <c r="R252" i="7"/>
  <c r="P252" i="7"/>
  <c r="BI251" i="7"/>
  <c r="BH251" i="7"/>
  <c r="BG251" i="7"/>
  <c r="BF251" i="7"/>
  <c r="T251" i="7"/>
  <c r="R251" i="7"/>
  <c r="P251" i="7"/>
  <c r="BI250" i="7"/>
  <c r="BH250" i="7"/>
  <c r="BG250" i="7"/>
  <c r="BF250" i="7"/>
  <c r="T250" i="7"/>
  <c r="R250" i="7"/>
  <c r="P250" i="7"/>
  <c r="BI249" i="7"/>
  <c r="BH249" i="7"/>
  <c r="BG249" i="7"/>
  <c r="BF249" i="7"/>
  <c r="T249" i="7"/>
  <c r="R249" i="7"/>
  <c r="P249" i="7"/>
  <c r="BI248" i="7"/>
  <c r="BH248" i="7"/>
  <c r="BG248" i="7"/>
  <c r="BF248" i="7"/>
  <c r="T248" i="7"/>
  <c r="R248" i="7"/>
  <c r="P248" i="7"/>
  <c r="BI247" i="7"/>
  <c r="BH247" i="7"/>
  <c r="BG247" i="7"/>
  <c r="BF247" i="7"/>
  <c r="T247" i="7"/>
  <c r="R247" i="7"/>
  <c r="P247" i="7"/>
  <c r="BI246" i="7"/>
  <c r="BH246" i="7"/>
  <c r="BG246" i="7"/>
  <c r="BF246" i="7"/>
  <c r="T246" i="7"/>
  <c r="R246" i="7"/>
  <c r="P246" i="7"/>
  <c r="BI244" i="7"/>
  <c r="BH244" i="7"/>
  <c r="BG244" i="7"/>
  <c r="BF244" i="7"/>
  <c r="T244" i="7"/>
  <c r="R244" i="7"/>
  <c r="P244" i="7"/>
  <c r="BI243" i="7"/>
  <c r="BH243" i="7"/>
  <c r="BG243" i="7"/>
  <c r="BF243" i="7"/>
  <c r="T243" i="7"/>
  <c r="R243" i="7"/>
  <c r="P243" i="7"/>
  <c r="BI241" i="7"/>
  <c r="BH241" i="7"/>
  <c r="BG241" i="7"/>
  <c r="BF241" i="7"/>
  <c r="T241" i="7"/>
  <c r="R241" i="7"/>
  <c r="P241" i="7"/>
  <c r="BI239" i="7"/>
  <c r="BH239" i="7"/>
  <c r="BG239" i="7"/>
  <c r="BF239" i="7"/>
  <c r="T239" i="7"/>
  <c r="R239" i="7"/>
  <c r="P239" i="7"/>
  <c r="BI238" i="7"/>
  <c r="BH238" i="7"/>
  <c r="BG238" i="7"/>
  <c r="BF238" i="7"/>
  <c r="T238" i="7"/>
  <c r="R238" i="7"/>
  <c r="P238" i="7"/>
  <c r="BI236" i="7"/>
  <c r="BH236" i="7"/>
  <c r="BG236" i="7"/>
  <c r="BF236" i="7"/>
  <c r="T236" i="7"/>
  <c r="R236" i="7"/>
  <c r="P236" i="7"/>
  <c r="BI235" i="7"/>
  <c r="BH235" i="7"/>
  <c r="BG235" i="7"/>
  <c r="BF235" i="7"/>
  <c r="T235" i="7"/>
  <c r="R235" i="7"/>
  <c r="P235" i="7"/>
  <c r="BI233" i="7"/>
  <c r="BH233" i="7"/>
  <c r="BG233" i="7"/>
  <c r="BF233" i="7"/>
  <c r="T233" i="7"/>
  <c r="R233" i="7"/>
  <c r="P233" i="7"/>
  <c r="BI230" i="7"/>
  <c r="BH230" i="7"/>
  <c r="BG230" i="7"/>
  <c r="BF230" i="7"/>
  <c r="T230" i="7"/>
  <c r="R230" i="7"/>
  <c r="P230" i="7"/>
  <c r="BI229" i="7"/>
  <c r="BH229" i="7"/>
  <c r="BG229" i="7"/>
  <c r="BF229" i="7"/>
  <c r="T229" i="7"/>
  <c r="R229" i="7"/>
  <c r="P229" i="7"/>
  <c r="BI226" i="7"/>
  <c r="BH226" i="7"/>
  <c r="BG226" i="7"/>
  <c r="BF226" i="7"/>
  <c r="T226" i="7"/>
  <c r="R226" i="7"/>
  <c r="P226" i="7"/>
  <c r="BI224" i="7"/>
  <c r="BH224" i="7"/>
  <c r="BG224" i="7"/>
  <c r="BF224" i="7"/>
  <c r="T224" i="7"/>
  <c r="R224" i="7"/>
  <c r="P224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19" i="7"/>
  <c r="BH219" i="7"/>
  <c r="BG219" i="7"/>
  <c r="BF219" i="7"/>
  <c r="T219" i="7"/>
  <c r="R219" i="7"/>
  <c r="P219" i="7"/>
  <c r="BI217" i="7"/>
  <c r="BH217" i="7"/>
  <c r="BG217" i="7"/>
  <c r="BF217" i="7"/>
  <c r="T217" i="7"/>
  <c r="R217" i="7"/>
  <c r="P217" i="7"/>
  <c r="BI216" i="7"/>
  <c r="BH216" i="7"/>
  <c r="BG216" i="7"/>
  <c r="BF216" i="7"/>
  <c r="T216" i="7"/>
  <c r="R216" i="7"/>
  <c r="P216" i="7"/>
  <c r="BI215" i="7"/>
  <c r="BH215" i="7"/>
  <c r="BG215" i="7"/>
  <c r="BF215" i="7"/>
  <c r="T215" i="7"/>
  <c r="R215" i="7"/>
  <c r="P215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09" i="7"/>
  <c r="BH209" i="7"/>
  <c r="BG209" i="7"/>
  <c r="BF209" i="7"/>
  <c r="T209" i="7"/>
  <c r="T208" i="7" s="1"/>
  <c r="R209" i="7"/>
  <c r="R208" i="7"/>
  <c r="P209" i="7"/>
  <c r="P208" i="7" s="1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3" i="7"/>
  <c r="BH203" i="7"/>
  <c r="BG203" i="7"/>
  <c r="BF203" i="7"/>
  <c r="T203" i="7"/>
  <c r="R203" i="7"/>
  <c r="P203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J127" i="7"/>
  <c r="F126" i="7"/>
  <c r="F124" i="7"/>
  <c r="E122" i="7"/>
  <c r="J92" i="7"/>
  <c r="F91" i="7"/>
  <c r="F89" i="7"/>
  <c r="E87" i="7"/>
  <c r="J21" i="7"/>
  <c r="E21" i="7"/>
  <c r="J91" i="7"/>
  <c r="J20" i="7"/>
  <c r="J18" i="7"/>
  <c r="E18" i="7"/>
  <c r="F127" i="7"/>
  <c r="J17" i="7"/>
  <c r="J12" i="7"/>
  <c r="J89" i="7"/>
  <c r="E7" i="7"/>
  <c r="E85" i="7" s="1"/>
  <c r="J37" i="6"/>
  <c r="J36" i="6"/>
  <c r="AY99" i="1"/>
  <c r="J35" i="6"/>
  <c r="AX99" i="1"/>
  <c r="BI430" i="6"/>
  <c r="BH430" i="6"/>
  <c r="BG430" i="6"/>
  <c r="BF430" i="6"/>
  <c r="T430" i="6"/>
  <c r="R430" i="6"/>
  <c r="P430" i="6"/>
  <c r="BI429" i="6"/>
  <c r="BH429" i="6"/>
  <c r="BG429" i="6"/>
  <c r="BF429" i="6"/>
  <c r="T429" i="6"/>
  <c r="R429" i="6"/>
  <c r="P429" i="6"/>
  <c r="BI427" i="6"/>
  <c r="BH427" i="6"/>
  <c r="BG427" i="6"/>
  <c r="BF427" i="6"/>
  <c r="T427" i="6"/>
  <c r="R427" i="6"/>
  <c r="P427" i="6"/>
  <c r="BI426" i="6"/>
  <c r="BH426" i="6"/>
  <c r="BG426" i="6"/>
  <c r="BF426" i="6"/>
  <c r="T426" i="6"/>
  <c r="R426" i="6"/>
  <c r="P426" i="6"/>
  <c r="BI425" i="6"/>
  <c r="BH425" i="6"/>
  <c r="BG425" i="6"/>
  <c r="BF425" i="6"/>
  <c r="T425" i="6"/>
  <c r="R425" i="6"/>
  <c r="P425" i="6"/>
  <c r="BI424" i="6"/>
  <c r="BH424" i="6"/>
  <c r="BG424" i="6"/>
  <c r="BF424" i="6"/>
  <c r="T424" i="6"/>
  <c r="R424" i="6"/>
  <c r="P424" i="6"/>
  <c r="BI423" i="6"/>
  <c r="BH423" i="6"/>
  <c r="BG423" i="6"/>
  <c r="BF423" i="6"/>
  <c r="T423" i="6"/>
  <c r="R423" i="6"/>
  <c r="P423" i="6"/>
  <c r="BI422" i="6"/>
  <c r="BH422" i="6"/>
  <c r="BG422" i="6"/>
  <c r="BF422" i="6"/>
  <c r="T422" i="6"/>
  <c r="R422" i="6"/>
  <c r="P422" i="6"/>
  <c r="BI421" i="6"/>
  <c r="BH421" i="6"/>
  <c r="BG421" i="6"/>
  <c r="BF421" i="6"/>
  <c r="T421" i="6"/>
  <c r="R421" i="6"/>
  <c r="P421" i="6"/>
  <c r="BI420" i="6"/>
  <c r="BH420" i="6"/>
  <c r="BG420" i="6"/>
  <c r="BF420" i="6"/>
  <c r="T420" i="6"/>
  <c r="R420" i="6"/>
  <c r="P420" i="6"/>
  <c r="BI419" i="6"/>
  <c r="BH419" i="6"/>
  <c r="BG419" i="6"/>
  <c r="BF419" i="6"/>
  <c r="T419" i="6"/>
  <c r="R419" i="6"/>
  <c r="P419" i="6"/>
  <c r="BI418" i="6"/>
  <c r="BH418" i="6"/>
  <c r="BG418" i="6"/>
  <c r="BF418" i="6"/>
  <c r="T418" i="6"/>
  <c r="R418" i="6"/>
  <c r="P418" i="6"/>
  <c r="BI417" i="6"/>
  <c r="BH417" i="6"/>
  <c r="BG417" i="6"/>
  <c r="BF417" i="6"/>
  <c r="T417" i="6"/>
  <c r="R417" i="6"/>
  <c r="P417" i="6"/>
  <c r="BI416" i="6"/>
  <c r="BH416" i="6"/>
  <c r="BG416" i="6"/>
  <c r="BF416" i="6"/>
  <c r="T416" i="6"/>
  <c r="R416" i="6"/>
  <c r="P416" i="6"/>
  <c r="BI415" i="6"/>
  <c r="BH415" i="6"/>
  <c r="BG415" i="6"/>
  <c r="BF415" i="6"/>
  <c r="T415" i="6"/>
  <c r="R415" i="6"/>
  <c r="P415" i="6"/>
  <c r="BI414" i="6"/>
  <c r="BH414" i="6"/>
  <c r="BG414" i="6"/>
  <c r="BF414" i="6"/>
  <c r="T414" i="6"/>
  <c r="R414" i="6"/>
  <c r="P414" i="6"/>
  <c r="BI413" i="6"/>
  <c r="BH413" i="6"/>
  <c r="BG413" i="6"/>
  <c r="BF413" i="6"/>
  <c r="T413" i="6"/>
  <c r="R413" i="6"/>
  <c r="P413" i="6"/>
  <c r="BI412" i="6"/>
  <c r="BH412" i="6"/>
  <c r="BG412" i="6"/>
  <c r="BF412" i="6"/>
  <c r="T412" i="6"/>
  <c r="R412" i="6"/>
  <c r="P412" i="6"/>
  <c r="BI411" i="6"/>
  <c r="BH411" i="6"/>
  <c r="BG411" i="6"/>
  <c r="BF411" i="6"/>
  <c r="T411" i="6"/>
  <c r="R411" i="6"/>
  <c r="P411" i="6"/>
  <c r="BI410" i="6"/>
  <c r="BH410" i="6"/>
  <c r="BG410" i="6"/>
  <c r="BF410" i="6"/>
  <c r="T410" i="6"/>
  <c r="R410" i="6"/>
  <c r="P410" i="6"/>
  <c r="BI409" i="6"/>
  <c r="BH409" i="6"/>
  <c r="BG409" i="6"/>
  <c r="BF409" i="6"/>
  <c r="T409" i="6"/>
  <c r="R409" i="6"/>
  <c r="P409" i="6"/>
  <c r="BI408" i="6"/>
  <c r="BH408" i="6"/>
  <c r="BG408" i="6"/>
  <c r="BF408" i="6"/>
  <c r="T408" i="6"/>
  <c r="R408" i="6"/>
  <c r="P408" i="6"/>
  <c r="BI407" i="6"/>
  <c r="BH407" i="6"/>
  <c r="BG407" i="6"/>
  <c r="BF407" i="6"/>
  <c r="T407" i="6"/>
  <c r="R407" i="6"/>
  <c r="P407" i="6"/>
  <c r="BI406" i="6"/>
  <c r="BH406" i="6"/>
  <c r="BG406" i="6"/>
  <c r="BF406" i="6"/>
  <c r="T406" i="6"/>
  <c r="R406" i="6"/>
  <c r="P406" i="6"/>
  <c r="BI405" i="6"/>
  <c r="BH405" i="6"/>
  <c r="BG405" i="6"/>
  <c r="BF405" i="6"/>
  <c r="T405" i="6"/>
  <c r="R405" i="6"/>
  <c r="P405" i="6"/>
  <c r="BI404" i="6"/>
  <c r="BH404" i="6"/>
  <c r="BG404" i="6"/>
  <c r="BF404" i="6"/>
  <c r="T404" i="6"/>
  <c r="R404" i="6"/>
  <c r="P404" i="6"/>
  <c r="BI402" i="6"/>
  <c r="BH402" i="6"/>
  <c r="BG402" i="6"/>
  <c r="BF402" i="6"/>
  <c r="T402" i="6"/>
  <c r="R402" i="6"/>
  <c r="P402" i="6"/>
  <c r="BI399" i="6"/>
  <c r="BH399" i="6"/>
  <c r="BG399" i="6"/>
  <c r="BF399" i="6"/>
  <c r="T399" i="6"/>
  <c r="R399" i="6"/>
  <c r="P399" i="6"/>
  <c r="BI398" i="6"/>
  <c r="BH398" i="6"/>
  <c r="BG398" i="6"/>
  <c r="BF398" i="6"/>
  <c r="T398" i="6"/>
  <c r="R398" i="6"/>
  <c r="P398" i="6"/>
  <c r="BI397" i="6"/>
  <c r="BH397" i="6"/>
  <c r="BG397" i="6"/>
  <c r="BF397" i="6"/>
  <c r="T397" i="6"/>
  <c r="R397" i="6"/>
  <c r="P397" i="6"/>
  <c r="BI395" i="6"/>
  <c r="BH395" i="6"/>
  <c r="BG395" i="6"/>
  <c r="BF395" i="6"/>
  <c r="T395" i="6"/>
  <c r="R395" i="6"/>
  <c r="P395" i="6"/>
  <c r="BI393" i="6"/>
  <c r="BH393" i="6"/>
  <c r="BG393" i="6"/>
  <c r="BF393" i="6"/>
  <c r="T393" i="6"/>
  <c r="R393" i="6"/>
  <c r="P393" i="6"/>
  <c r="BI391" i="6"/>
  <c r="BH391" i="6"/>
  <c r="BG391" i="6"/>
  <c r="BF391" i="6"/>
  <c r="T391" i="6"/>
  <c r="R391" i="6"/>
  <c r="P391" i="6"/>
  <c r="BI389" i="6"/>
  <c r="BH389" i="6"/>
  <c r="BG389" i="6"/>
  <c r="BF389" i="6"/>
  <c r="T389" i="6"/>
  <c r="R389" i="6"/>
  <c r="P389" i="6"/>
  <c r="BI388" i="6"/>
  <c r="BH388" i="6"/>
  <c r="BG388" i="6"/>
  <c r="BF388" i="6"/>
  <c r="T388" i="6"/>
  <c r="R388" i="6"/>
  <c r="P388" i="6"/>
  <c r="BI386" i="6"/>
  <c r="BH386" i="6"/>
  <c r="BG386" i="6"/>
  <c r="BF386" i="6"/>
  <c r="T386" i="6"/>
  <c r="R386" i="6"/>
  <c r="P386" i="6"/>
  <c r="BI385" i="6"/>
  <c r="BH385" i="6"/>
  <c r="BG385" i="6"/>
  <c r="BF385" i="6"/>
  <c r="T385" i="6"/>
  <c r="R385" i="6"/>
  <c r="P385" i="6"/>
  <c r="BI384" i="6"/>
  <c r="BH384" i="6"/>
  <c r="BG384" i="6"/>
  <c r="BF384" i="6"/>
  <c r="T384" i="6"/>
  <c r="R384" i="6"/>
  <c r="P384" i="6"/>
  <c r="BI383" i="6"/>
  <c r="BH383" i="6"/>
  <c r="BG383" i="6"/>
  <c r="BF383" i="6"/>
  <c r="T383" i="6"/>
  <c r="R383" i="6"/>
  <c r="P383" i="6"/>
  <c r="BI382" i="6"/>
  <c r="BH382" i="6"/>
  <c r="BG382" i="6"/>
  <c r="BF382" i="6"/>
  <c r="T382" i="6"/>
  <c r="R382" i="6"/>
  <c r="P382" i="6"/>
  <c r="BI381" i="6"/>
  <c r="BH381" i="6"/>
  <c r="BG381" i="6"/>
  <c r="BF381" i="6"/>
  <c r="T381" i="6"/>
  <c r="R381" i="6"/>
  <c r="P381" i="6"/>
  <c r="BI377" i="6"/>
  <c r="BH377" i="6"/>
  <c r="BG377" i="6"/>
  <c r="BF377" i="6"/>
  <c r="T377" i="6"/>
  <c r="R377" i="6"/>
  <c r="P377" i="6"/>
  <c r="BI375" i="6"/>
  <c r="BH375" i="6"/>
  <c r="BG375" i="6"/>
  <c r="BF375" i="6"/>
  <c r="T375" i="6"/>
  <c r="R375" i="6"/>
  <c r="P375" i="6"/>
  <c r="BI374" i="6"/>
  <c r="BH374" i="6"/>
  <c r="BG374" i="6"/>
  <c r="BF374" i="6"/>
  <c r="T374" i="6"/>
  <c r="R374" i="6"/>
  <c r="P374" i="6"/>
  <c r="BI373" i="6"/>
  <c r="BH373" i="6"/>
  <c r="BG373" i="6"/>
  <c r="BF373" i="6"/>
  <c r="T373" i="6"/>
  <c r="R373" i="6"/>
  <c r="P373" i="6"/>
  <c r="BI372" i="6"/>
  <c r="BH372" i="6"/>
  <c r="BG372" i="6"/>
  <c r="BF372" i="6"/>
  <c r="T372" i="6"/>
  <c r="R372" i="6"/>
  <c r="P372" i="6"/>
  <c r="BI371" i="6"/>
  <c r="BH371" i="6"/>
  <c r="BG371" i="6"/>
  <c r="BF371" i="6"/>
  <c r="T371" i="6"/>
  <c r="R371" i="6"/>
  <c r="P371" i="6"/>
  <c r="BI367" i="6"/>
  <c r="BH367" i="6"/>
  <c r="BG367" i="6"/>
  <c r="BF367" i="6"/>
  <c r="T367" i="6"/>
  <c r="R367" i="6"/>
  <c r="P367" i="6"/>
  <c r="BI366" i="6"/>
  <c r="BH366" i="6"/>
  <c r="BG366" i="6"/>
  <c r="BF366" i="6"/>
  <c r="T366" i="6"/>
  <c r="R366" i="6"/>
  <c r="P366" i="6"/>
  <c r="BI361" i="6"/>
  <c r="BH361" i="6"/>
  <c r="BG361" i="6"/>
  <c r="BF361" i="6"/>
  <c r="T361" i="6"/>
  <c r="R361" i="6"/>
  <c r="P361" i="6"/>
  <c r="BI360" i="6"/>
  <c r="BH360" i="6"/>
  <c r="BG360" i="6"/>
  <c r="BF360" i="6"/>
  <c r="T360" i="6"/>
  <c r="R360" i="6"/>
  <c r="P360" i="6"/>
  <c r="BI358" i="6"/>
  <c r="BH358" i="6"/>
  <c r="BG358" i="6"/>
  <c r="BF358" i="6"/>
  <c r="T358" i="6"/>
  <c r="R358" i="6"/>
  <c r="P358" i="6"/>
  <c r="BI357" i="6"/>
  <c r="BH357" i="6"/>
  <c r="BG357" i="6"/>
  <c r="BF357" i="6"/>
  <c r="T357" i="6"/>
  <c r="R357" i="6"/>
  <c r="P357" i="6"/>
  <c r="BI355" i="6"/>
  <c r="BH355" i="6"/>
  <c r="BG355" i="6"/>
  <c r="BF355" i="6"/>
  <c r="T355" i="6"/>
  <c r="R355" i="6"/>
  <c r="P355" i="6"/>
  <c r="BI354" i="6"/>
  <c r="BH354" i="6"/>
  <c r="BG354" i="6"/>
  <c r="BF354" i="6"/>
  <c r="T354" i="6"/>
  <c r="R354" i="6"/>
  <c r="P354" i="6"/>
  <c r="BI353" i="6"/>
  <c r="BH353" i="6"/>
  <c r="BG353" i="6"/>
  <c r="BF353" i="6"/>
  <c r="T353" i="6"/>
  <c r="R353" i="6"/>
  <c r="P353" i="6"/>
  <c r="BI351" i="6"/>
  <c r="BH351" i="6"/>
  <c r="BG351" i="6"/>
  <c r="BF351" i="6"/>
  <c r="T351" i="6"/>
  <c r="R351" i="6"/>
  <c r="P351" i="6"/>
  <c r="BI349" i="6"/>
  <c r="BH349" i="6"/>
  <c r="BG349" i="6"/>
  <c r="BF349" i="6"/>
  <c r="T349" i="6"/>
  <c r="R349" i="6"/>
  <c r="P349" i="6"/>
  <c r="BI348" i="6"/>
  <c r="BH348" i="6"/>
  <c r="BG348" i="6"/>
  <c r="BF348" i="6"/>
  <c r="T348" i="6"/>
  <c r="R348" i="6"/>
  <c r="P348" i="6"/>
  <c r="BI346" i="6"/>
  <c r="BH346" i="6"/>
  <c r="BG346" i="6"/>
  <c r="BF346" i="6"/>
  <c r="T346" i="6"/>
  <c r="R346" i="6"/>
  <c r="P346" i="6"/>
  <c r="BI344" i="6"/>
  <c r="BH344" i="6"/>
  <c r="BG344" i="6"/>
  <c r="BF344" i="6"/>
  <c r="T344" i="6"/>
  <c r="R344" i="6"/>
  <c r="P344" i="6"/>
  <c r="BI343" i="6"/>
  <c r="BH343" i="6"/>
  <c r="BG343" i="6"/>
  <c r="BF343" i="6"/>
  <c r="T343" i="6"/>
  <c r="R343" i="6"/>
  <c r="P343" i="6"/>
  <c r="BI342" i="6"/>
  <c r="BH342" i="6"/>
  <c r="BG342" i="6"/>
  <c r="BF342" i="6"/>
  <c r="T342" i="6"/>
  <c r="R342" i="6"/>
  <c r="P342" i="6"/>
  <c r="BI341" i="6"/>
  <c r="BH341" i="6"/>
  <c r="BG341" i="6"/>
  <c r="BF341" i="6"/>
  <c r="T341" i="6"/>
  <c r="R341" i="6"/>
  <c r="P341" i="6"/>
  <c r="BI340" i="6"/>
  <c r="BH340" i="6"/>
  <c r="BG340" i="6"/>
  <c r="BF340" i="6"/>
  <c r="T340" i="6"/>
  <c r="R340" i="6"/>
  <c r="P340" i="6"/>
  <c r="BI338" i="6"/>
  <c r="BH338" i="6"/>
  <c r="BG338" i="6"/>
  <c r="BF338" i="6"/>
  <c r="T338" i="6"/>
  <c r="R338" i="6"/>
  <c r="P338" i="6"/>
  <c r="BI337" i="6"/>
  <c r="BH337" i="6"/>
  <c r="BG337" i="6"/>
  <c r="BF337" i="6"/>
  <c r="T337" i="6"/>
  <c r="R337" i="6"/>
  <c r="P337" i="6"/>
  <c r="BI336" i="6"/>
  <c r="BH336" i="6"/>
  <c r="BG336" i="6"/>
  <c r="BF336" i="6"/>
  <c r="T336" i="6"/>
  <c r="R336" i="6"/>
  <c r="P336" i="6"/>
  <c r="BI335" i="6"/>
  <c r="BH335" i="6"/>
  <c r="BG335" i="6"/>
  <c r="BF335" i="6"/>
  <c r="T335" i="6"/>
  <c r="R335" i="6"/>
  <c r="P335" i="6"/>
  <c r="BI333" i="6"/>
  <c r="BH333" i="6"/>
  <c r="BG333" i="6"/>
  <c r="BF333" i="6"/>
  <c r="T333" i="6"/>
  <c r="R333" i="6"/>
  <c r="P333" i="6"/>
  <c r="BI331" i="6"/>
  <c r="BH331" i="6"/>
  <c r="BG331" i="6"/>
  <c r="BF331" i="6"/>
  <c r="T331" i="6"/>
  <c r="R331" i="6"/>
  <c r="P331" i="6"/>
  <c r="BI330" i="6"/>
  <c r="BH330" i="6"/>
  <c r="BG330" i="6"/>
  <c r="BF330" i="6"/>
  <c r="T330" i="6"/>
  <c r="R330" i="6"/>
  <c r="P330" i="6"/>
  <c r="BI328" i="6"/>
  <c r="BH328" i="6"/>
  <c r="BG328" i="6"/>
  <c r="BF328" i="6"/>
  <c r="T328" i="6"/>
  <c r="R328" i="6"/>
  <c r="P328" i="6"/>
  <c r="BI327" i="6"/>
  <c r="BH327" i="6"/>
  <c r="BG327" i="6"/>
  <c r="BF327" i="6"/>
  <c r="T327" i="6"/>
  <c r="R327" i="6"/>
  <c r="P327" i="6"/>
  <c r="BI326" i="6"/>
  <c r="BH326" i="6"/>
  <c r="BG326" i="6"/>
  <c r="BF326" i="6"/>
  <c r="T326" i="6"/>
  <c r="R326" i="6"/>
  <c r="P326" i="6"/>
  <c r="BI325" i="6"/>
  <c r="BH325" i="6"/>
  <c r="BG325" i="6"/>
  <c r="BF325" i="6"/>
  <c r="T325" i="6"/>
  <c r="R325" i="6"/>
  <c r="P325" i="6"/>
  <c r="BI324" i="6"/>
  <c r="BH324" i="6"/>
  <c r="BG324" i="6"/>
  <c r="BF324" i="6"/>
  <c r="T324" i="6"/>
  <c r="R324" i="6"/>
  <c r="P324" i="6"/>
  <c r="BI323" i="6"/>
  <c r="BH323" i="6"/>
  <c r="BG323" i="6"/>
  <c r="BF323" i="6"/>
  <c r="T323" i="6"/>
  <c r="R323" i="6"/>
  <c r="P323" i="6"/>
  <c r="BI322" i="6"/>
  <c r="BH322" i="6"/>
  <c r="BG322" i="6"/>
  <c r="BF322" i="6"/>
  <c r="T322" i="6"/>
  <c r="R322" i="6"/>
  <c r="P322" i="6"/>
  <c r="BI321" i="6"/>
  <c r="BH321" i="6"/>
  <c r="BG321" i="6"/>
  <c r="BF321" i="6"/>
  <c r="T321" i="6"/>
  <c r="R321" i="6"/>
  <c r="P321" i="6"/>
  <c r="BI320" i="6"/>
  <c r="BH320" i="6"/>
  <c r="BG320" i="6"/>
  <c r="BF320" i="6"/>
  <c r="T320" i="6"/>
  <c r="R320" i="6"/>
  <c r="P320" i="6"/>
  <c r="BI319" i="6"/>
  <c r="BH319" i="6"/>
  <c r="BG319" i="6"/>
  <c r="BF319" i="6"/>
  <c r="T319" i="6"/>
  <c r="R319" i="6"/>
  <c r="P319" i="6"/>
  <c r="BI318" i="6"/>
  <c r="BH318" i="6"/>
  <c r="BG318" i="6"/>
  <c r="BF318" i="6"/>
  <c r="T318" i="6"/>
  <c r="R318" i="6"/>
  <c r="P318" i="6"/>
  <c r="BI317" i="6"/>
  <c r="BH317" i="6"/>
  <c r="BG317" i="6"/>
  <c r="BF317" i="6"/>
  <c r="T317" i="6"/>
  <c r="R317" i="6"/>
  <c r="P317" i="6"/>
  <c r="BI316" i="6"/>
  <c r="BH316" i="6"/>
  <c r="BG316" i="6"/>
  <c r="BF316" i="6"/>
  <c r="T316" i="6"/>
  <c r="R316" i="6"/>
  <c r="P316" i="6"/>
  <c r="BI314" i="6"/>
  <c r="BH314" i="6"/>
  <c r="BG314" i="6"/>
  <c r="BF314" i="6"/>
  <c r="T314" i="6"/>
  <c r="R314" i="6"/>
  <c r="P314" i="6"/>
  <c r="BI313" i="6"/>
  <c r="BH313" i="6"/>
  <c r="BG313" i="6"/>
  <c r="BF313" i="6"/>
  <c r="T313" i="6"/>
  <c r="R313" i="6"/>
  <c r="P313" i="6"/>
  <c r="BI312" i="6"/>
  <c r="BH312" i="6"/>
  <c r="BG312" i="6"/>
  <c r="BF312" i="6"/>
  <c r="T312" i="6"/>
  <c r="R312" i="6"/>
  <c r="P312" i="6"/>
  <c r="BI308" i="6"/>
  <c r="BH308" i="6"/>
  <c r="BG308" i="6"/>
  <c r="BF308" i="6"/>
  <c r="T308" i="6"/>
  <c r="R308" i="6"/>
  <c r="P308" i="6"/>
  <c r="BI307" i="6"/>
  <c r="BH307" i="6"/>
  <c r="BG307" i="6"/>
  <c r="BF307" i="6"/>
  <c r="T307" i="6"/>
  <c r="R307" i="6"/>
  <c r="P307" i="6"/>
  <c r="BI306" i="6"/>
  <c r="BH306" i="6"/>
  <c r="BG306" i="6"/>
  <c r="BF306" i="6"/>
  <c r="T306" i="6"/>
  <c r="R306" i="6"/>
  <c r="P306" i="6"/>
  <c r="BI304" i="6"/>
  <c r="BH304" i="6"/>
  <c r="BG304" i="6"/>
  <c r="BF304" i="6"/>
  <c r="T304" i="6"/>
  <c r="R304" i="6"/>
  <c r="P304" i="6"/>
  <c r="BI303" i="6"/>
  <c r="BH303" i="6"/>
  <c r="BG303" i="6"/>
  <c r="BF303" i="6"/>
  <c r="T303" i="6"/>
  <c r="R303" i="6"/>
  <c r="P303" i="6"/>
  <c r="BI302" i="6"/>
  <c r="BH302" i="6"/>
  <c r="BG302" i="6"/>
  <c r="BF302" i="6"/>
  <c r="T302" i="6"/>
  <c r="R302" i="6"/>
  <c r="P302" i="6"/>
  <c r="BI300" i="6"/>
  <c r="BH300" i="6"/>
  <c r="BG300" i="6"/>
  <c r="BF300" i="6"/>
  <c r="T300" i="6"/>
  <c r="R300" i="6"/>
  <c r="P300" i="6"/>
  <c r="BI299" i="6"/>
  <c r="BH299" i="6"/>
  <c r="BG299" i="6"/>
  <c r="BF299" i="6"/>
  <c r="T299" i="6"/>
  <c r="R299" i="6"/>
  <c r="P299" i="6"/>
  <c r="BI297" i="6"/>
  <c r="BH297" i="6"/>
  <c r="BG297" i="6"/>
  <c r="BF297" i="6"/>
  <c r="T297" i="6"/>
  <c r="R297" i="6"/>
  <c r="P297" i="6"/>
  <c r="BI296" i="6"/>
  <c r="BH296" i="6"/>
  <c r="BG296" i="6"/>
  <c r="BF296" i="6"/>
  <c r="T296" i="6"/>
  <c r="R296" i="6"/>
  <c r="P296" i="6"/>
  <c r="BI295" i="6"/>
  <c r="BH295" i="6"/>
  <c r="BG295" i="6"/>
  <c r="BF295" i="6"/>
  <c r="T295" i="6"/>
  <c r="R295" i="6"/>
  <c r="P295" i="6"/>
  <c r="BI294" i="6"/>
  <c r="BH294" i="6"/>
  <c r="BG294" i="6"/>
  <c r="BF294" i="6"/>
  <c r="T294" i="6"/>
  <c r="R294" i="6"/>
  <c r="P294" i="6"/>
  <c r="BI293" i="6"/>
  <c r="BH293" i="6"/>
  <c r="BG293" i="6"/>
  <c r="BF293" i="6"/>
  <c r="T293" i="6"/>
  <c r="R293" i="6"/>
  <c r="P293" i="6"/>
  <c r="BI292" i="6"/>
  <c r="BH292" i="6"/>
  <c r="BG292" i="6"/>
  <c r="BF292" i="6"/>
  <c r="T292" i="6"/>
  <c r="R292" i="6"/>
  <c r="P292" i="6"/>
  <c r="BI291" i="6"/>
  <c r="BH291" i="6"/>
  <c r="BG291" i="6"/>
  <c r="BF291" i="6"/>
  <c r="T291" i="6"/>
  <c r="R291" i="6"/>
  <c r="P291" i="6"/>
  <c r="BI290" i="6"/>
  <c r="BH290" i="6"/>
  <c r="BG290" i="6"/>
  <c r="BF290" i="6"/>
  <c r="T290" i="6"/>
  <c r="R290" i="6"/>
  <c r="P290" i="6"/>
  <c r="BI289" i="6"/>
  <c r="BH289" i="6"/>
  <c r="BG289" i="6"/>
  <c r="BF289" i="6"/>
  <c r="T289" i="6"/>
  <c r="R289" i="6"/>
  <c r="P289" i="6"/>
  <c r="BI288" i="6"/>
  <c r="BH288" i="6"/>
  <c r="BG288" i="6"/>
  <c r="BF288" i="6"/>
  <c r="T288" i="6"/>
  <c r="R288" i="6"/>
  <c r="P288" i="6"/>
  <c r="BI287" i="6"/>
  <c r="BH287" i="6"/>
  <c r="BG287" i="6"/>
  <c r="BF287" i="6"/>
  <c r="T287" i="6"/>
  <c r="R287" i="6"/>
  <c r="P287" i="6"/>
  <c r="BI286" i="6"/>
  <c r="BH286" i="6"/>
  <c r="BG286" i="6"/>
  <c r="BF286" i="6"/>
  <c r="T286" i="6"/>
  <c r="R286" i="6"/>
  <c r="P286" i="6"/>
  <c r="BI285" i="6"/>
  <c r="BH285" i="6"/>
  <c r="BG285" i="6"/>
  <c r="BF285" i="6"/>
  <c r="T285" i="6"/>
  <c r="R285" i="6"/>
  <c r="P285" i="6"/>
  <c r="BI284" i="6"/>
  <c r="BH284" i="6"/>
  <c r="BG284" i="6"/>
  <c r="BF284" i="6"/>
  <c r="T284" i="6"/>
  <c r="R284" i="6"/>
  <c r="P284" i="6"/>
  <c r="BI283" i="6"/>
  <c r="BH283" i="6"/>
  <c r="BG283" i="6"/>
  <c r="BF283" i="6"/>
  <c r="T283" i="6"/>
  <c r="R283" i="6"/>
  <c r="P283" i="6"/>
  <c r="BI282" i="6"/>
  <c r="BH282" i="6"/>
  <c r="BG282" i="6"/>
  <c r="BF282" i="6"/>
  <c r="T282" i="6"/>
  <c r="R282" i="6"/>
  <c r="P282" i="6"/>
  <c r="BI281" i="6"/>
  <c r="BH281" i="6"/>
  <c r="BG281" i="6"/>
  <c r="BF281" i="6"/>
  <c r="T281" i="6"/>
  <c r="R281" i="6"/>
  <c r="P281" i="6"/>
  <c r="BI280" i="6"/>
  <c r="BH280" i="6"/>
  <c r="BG280" i="6"/>
  <c r="BF280" i="6"/>
  <c r="T280" i="6"/>
  <c r="R280" i="6"/>
  <c r="P280" i="6"/>
  <c r="BI279" i="6"/>
  <c r="BH279" i="6"/>
  <c r="BG279" i="6"/>
  <c r="BF279" i="6"/>
  <c r="T279" i="6"/>
  <c r="R279" i="6"/>
  <c r="P279" i="6"/>
  <c r="BI278" i="6"/>
  <c r="BH278" i="6"/>
  <c r="BG278" i="6"/>
  <c r="BF278" i="6"/>
  <c r="T278" i="6"/>
  <c r="R278" i="6"/>
  <c r="P278" i="6"/>
  <c r="BI277" i="6"/>
  <c r="BH277" i="6"/>
  <c r="BG277" i="6"/>
  <c r="BF277" i="6"/>
  <c r="T277" i="6"/>
  <c r="R277" i="6"/>
  <c r="P277" i="6"/>
  <c r="BI276" i="6"/>
  <c r="BH276" i="6"/>
  <c r="BG276" i="6"/>
  <c r="BF276" i="6"/>
  <c r="T276" i="6"/>
  <c r="R276" i="6"/>
  <c r="P276" i="6"/>
  <c r="BI275" i="6"/>
  <c r="BH275" i="6"/>
  <c r="BG275" i="6"/>
  <c r="BF275" i="6"/>
  <c r="T275" i="6"/>
  <c r="R275" i="6"/>
  <c r="P275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2" i="6"/>
  <c r="BH272" i="6"/>
  <c r="BG272" i="6"/>
  <c r="BF272" i="6"/>
  <c r="T272" i="6"/>
  <c r="R272" i="6"/>
  <c r="P272" i="6"/>
  <c r="BI271" i="6"/>
  <c r="BH271" i="6"/>
  <c r="BG271" i="6"/>
  <c r="BF271" i="6"/>
  <c r="T271" i="6"/>
  <c r="R271" i="6"/>
  <c r="P271" i="6"/>
  <c r="BI270" i="6"/>
  <c r="BH270" i="6"/>
  <c r="BG270" i="6"/>
  <c r="BF270" i="6"/>
  <c r="T270" i="6"/>
  <c r="R270" i="6"/>
  <c r="P270" i="6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5" i="6"/>
  <c r="BH265" i="6"/>
  <c r="BG265" i="6"/>
  <c r="BF265" i="6"/>
  <c r="T265" i="6"/>
  <c r="R265" i="6"/>
  <c r="P265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2" i="6"/>
  <c r="BH252" i="6"/>
  <c r="BG252" i="6"/>
  <c r="BF252" i="6"/>
  <c r="T252" i="6"/>
  <c r="R252" i="6"/>
  <c r="P252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4" i="6"/>
  <c r="BH244" i="6"/>
  <c r="BG244" i="6"/>
  <c r="BF244" i="6"/>
  <c r="T244" i="6"/>
  <c r="R244" i="6"/>
  <c r="P244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4" i="6"/>
  <c r="BH234" i="6"/>
  <c r="BG234" i="6"/>
  <c r="BF234" i="6"/>
  <c r="T234" i="6"/>
  <c r="R234" i="6"/>
  <c r="P234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2" i="6"/>
  <c r="BH222" i="6"/>
  <c r="BG222" i="6"/>
  <c r="BF222" i="6"/>
  <c r="T222" i="6"/>
  <c r="T221" i="6" s="1"/>
  <c r="R222" i="6"/>
  <c r="R221" i="6" s="1"/>
  <c r="P222" i="6"/>
  <c r="P221" i="6" s="1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68" i="6"/>
  <c r="BH168" i="6"/>
  <c r="BG168" i="6"/>
  <c r="BF168" i="6"/>
  <c r="T168" i="6"/>
  <c r="R168" i="6"/>
  <c r="P168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J134" i="6"/>
  <c r="F133" i="6"/>
  <c r="F131" i="6"/>
  <c r="E129" i="6"/>
  <c r="J92" i="6"/>
  <c r="F91" i="6"/>
  <c r="F89" i="6"/>
  <c r="E87" i="6"/>
  <c r="J21" i="6"/>
  <c r="E21" i="6"/>
  <c r="J91" i="6" s="1"/>
  <c r="J20" i="6"/>
  <c r="J18" i="6"/>
  <c r="E18" i="6"/>
  <c r="F134" i="6" s="1"/>
  <c r="J17" i="6"/>
  <c r="J12" i="6"/>
  <c r="J89" i="6"/>
  <c r="E7" i="6"/>
  <c r="E85" i="6"/>
  <c r="J37" i="5"/>
  <c r="J36" i="5"/>
  <c r="AY98" i="1" s="1"/>
  <c r="J35" i="5"/>
  <c r="AX98" i="1"/>
  <c r="BI815" i="5"/>
  <c r="BH815" i="5"/>
  <c r="BG815" i="5"/>
  <c r="BF815" i="5"/>
  <c r="T815" i="5"/>
  <c r="R815" i="5"/>
  <c r="P815" i="5"/>
  <c r="BI814" i="5"/>
  <c r="BH814" i="5"/>
  <c r="BG814" i="5"/>
  <c r="BF814" i="5"/>
  <c r="T814" i="5"/>
  <c r="R814" i="5"/>
  <c r="P814" i="5"/>
  <c r="BI812" i="5"/>
  <c r="BH812" i="5"/>
  <c r="BG812" i="5"/>
  <c r="BF812" i="5"/>
  <c r="T812" i="5"/>
  <c r="R812" i="5"/>
  <c r="P812" i="5"/>
  <c r="BI811" i="5"/>
  <c r="BH811" i="5"/>
  <c r="BG811" i="5"/>
  <c r="BF811" i="5"/>
  <c r="T811" i="5"/>
  <c r="R811" i="5"/>
  <c r="P811" i="5"/>
  <c r="BI810" i="5"/>
  <c r="BH810" i="5"/>
  <c r="BG810" i="5"/>
  <c r="BF810" i="5"/>
  <c r="T810" i="5"/>
  <c r="R810" i="5"/>
  <c r="P810" i="5"/>
  <c r="BI809" i="5"/>
  <c r="BH809" i="5"/>
  <c r="BG809" i="5"/>
  <c r="BF809" i="5"/>
  <c r="T809" i="5"/>
  <c r="R809" i="5"/>
  <c r="P809" i="5"/>
  <c r="BI807" i="5"/>
  <c r="BH807" i="5"/>
  <c r="BG807" i="5"/>
  <c r="BF807" i="5"/>
  <c r="T807" i="5"/>
  <c r="R807" i="5"/>
  <c r="P807" i="5"/>
  <c r="BI799" i="5"/>
  <c r="BH799" i="5"/>
  <c r="BG799" i="5"/>
  <c r="BF799" i="5"/>
  <c r="T799" i="5"/>
  <c r="R799" i="5"/>
  <c r="P799" i="5"/>
  <c r="BI796" i="5"/>
  <c r="BH796" i="5"/>
  <c r="BG796" i="5"/>
  <c r="BF796" i="5"/>
  <c r="T796" i="5"/>
  <c r="R796" i="5"/>
  <c r="P796" i="5"/>
  <c r="BI794" i="5"/>
  <c r="BH794" i="5"/>
  <c r="BG794" i="5"/>
  <c r="BF794" i="5"/>
  <c r="T794" i="5"/>
  <c r="R794" i="5"/>
  <c r="P794" i="5"/>
  <c r="BI793" i="5"/>
  <c r="BH793" i="5"/>
  <c r="BG793" i="5"/>
  <c r="BF793" i="5"/>
  <c r="T793" i="5"/>
  <c r="R793" i="5"/>
  <c r="P793" i="5"/>
  <c r="BI792" i="5"/>
  <c r="BH792" i="5"/>
  <c r="BG792" i="5"/>
  <c r="BF792" i="5"/>
  <c r="T792" i="5"/>
  <c r="R792" i="5"/>
  <c r="P792" i="5"/>
  <c r="BI790" i="5"/>
  <c r="BH790" i="5"/>
  <c r="BG790" i="5"/>
  <c r="BF790" i="5"/>
  <c r="T790" i="5"/>
  <c r="R790" i="5"/>
  <c r="P790" i="5"/>
  <c r="BI789" i="5"/>
  <c r="BH789" i="5"/>
  <c r="BG789" i="5"/>
  <c r="BF789" i="5"/>
  <c r="T789" i="5"/>
  <c r="R789" i="5"/>
  <c r="P789" i="5"/>
  <c r="BI785" i="5"/>
  <c r="BH785" i="5"/>
  <c r="BG785" i="5"/>
  <c r="BF785" i="5"/>
  <c r="T785" i="5"/>
  <c r="R785" i="5"/>
  <c r="P785" i="5"/>
  <c r="BI784" i="5"/>
  <c r="BH784" i="5"/>
  <c r="BG784" i="5"/>
  <c r="BF784" i="5"/>
  <c r="T784" i="5"/>
  <c r="R784" i="5"/>
  <c r="P784" i="5"/>
  <c r="BI782" i="5"/>
  <c r="BH782" i="5"/>
  <c r="BG782" i="5"/>
  <c r="BF782" i="5"/>
  <c r="T782" i="5"/>
  <c r="R782" i="5"/>
  <c r="P782" i="5"/>
  <c r="BI781" i="5"/>
  <c r="BH781" i="5"/>
  <c r="BG781" i="5"/>
  <c r="BF781" i="5"/>
  <c r="T781" i="5"/>
  <c r="R781" i="5"/>
  <c r="P781" i="5"/>
  <c r="BI779" i="5"/>
  <c r="BH779" i="5"/>
  <c r="BG779" i="5"/>
  <c r="BF779" i="5"/>
  <c r="T779" i="5"/>
  <c r="R779" i="5"/>
  <c r="P779" i="5"/>
  <c r="BI778" i="5"/>
  <c r="BH778" i="5"/>
  <c r="BG778" i="5"/>
  <c r="BF778" i="5"/>
  <c r="T778" i="5"/>
  <c r="R778" i="5"/>
  <c r="P778" i="5"/>
  <c r="BI777" i="5"/>
  <c r="BH777" i="5"/>
  <c r="BG777" i="5"/>
  <c r="BF777" i="5"/>
  <c r="T777" i="5"/>
  <c r="R777" i="5"/>
  <c r="P777" i="5"/>
  <c r="BI776" i="5"/>
  <c r="BH776" i="5"/>
  <c r="BG776" i="5"/>
  <c r="BF776" i="5"/>
  <c r="T776" i="5"/>
  <c r="R776" i="5"/>
  <c r="P776" i="5"/>
  <c r="BI775" i="5"/>
  <c r="BH775" i="5"/>
  <c r="BG775" i="5"/>
  <c r="BF775" i="5"/>
  <c r="T775" i="5"/>
  <c r="R775" i="5"/>
  <c r="P775" i="5"/>
  <c r="BI770" i="5"/>
  <c r="BH770" i="5"/>
  <c r="BG770" i="5"/>
  <c r="BF770" i="5"/>
  <c r="T770" i="5"/>
  <c r="R770" i="5"/>
  <c r="P770" i="5"/>
  <c r="BI769" i="5"/>
  <c r="BH769" i="5"/>
  <c r="BG769" i="5"/>
  <c r="BF769" i="5"/>
  <c r="T769" i="5"/>
  <c r="R769" i="5"/>
  <c r="P769" i="5"/>
  <c r="BI768" i="5"/>
  <c r="BH768" i="5"/>
  <c r="BG768" i="5"/>
  <c r="BF768" i="5"/>
  <c r="T768" i="5"/>
  <c r="R768" i="5"/>
  <c r="P768" i="5"/>
  <c r="BI767" i="5"/>
  <c r="BH767" i="5"/>
  <c r="BG767" i="5"/>
  <c r="BF767" i="5"/>
  <c r="T767" i="5"/>
  <c r="R767" i="5"/>
  <c r="P767" i="5"/>
  <c r="BI766" i="5"/>
  <c r="BH766" i="5"/>
  <c r="BG766" i="5"/>
  <c r="BF766" i="5"/>
  <c r="T766" i="5"/>
  <c r="R766" i="5"/>
  <c r="P766" i="5"/>
  <c r="BI765" i="5"/>
  <c r="BH765" i="5"/>
  <c r="BG765" i="5"/>
  <c r="BF765" i="5"/>
  <c r="T765" i="5"/>
  <c r="R765" i="5"/>
  <c r="P765" i="5"/>
  <c r="BI764" i="5"/>
  <c r="BH764" i="5"/>
  <c r="BG764" i="5"/>
  <c r="BF764" i="5"/>
  <c r="T764" i="5"/>
  <c r="R764" i="5"/>
  <c r="P764" i="5"/>
  <c r="BI763" i="5"/>
  <c r="BH763" i="5"/>
  <c r="BG763" i="5"/>
  <c r="BF763" i="5"/>
  <c r="T763" i="5"/>
  <c r="R763" i="5"/>
  <c r="P763" i="5"/>
  <c r="BI762" i="5"/>
  <c r="BH762" i="5"/>
  <c r="BG762" i="5"/>
  <c r="BF762" i="5"/>
  <c r="T762" i="5"/>
  <c r="R762" i="5"/>
  <c r="P762" i="5"/>
  <c r="BI761" i="5"/>
  <c r="BH761" i="5"/>
  <c r="BG761" i="5"/>
  <c r="BF761" i="5"/>
  <c r="T761" i="5"/>
  <c r="R761" i="5"/>
  <c r="P761" i="5"/>
  <c r="BI759" i="5"/>
  <c r="BH759" i="5"/>
  <c r="BG759" i="5"/>
  <c r="BF759" i="5"/>
  <c r="T759" i="5"/>
  <c r="R759" i="5"/>
  <c r="P759" i="5"/>
  <c r="BI758" i="5"/>
  <c r="BH758" i="5"/>
  <c r="BG758" i="5"/>
  <c r="BF758" i="5"/>
  <c r="T758" i="5"/>
  <c r="R758" i="5"/>
  <c r="P758" i="5"/>
  <c r="BI757" i="5"/>
  <c r="BH757" i="5"/>
  <c r="BG757" i="5"/>
  <c r="BF757" i="5"/>
  <c r="T757" i="5"/>
  <c r="R757" i="5"/>
  <c r="P757" i="5"/>
  <c r="BI756" i="5"/>
  <c r="BH756" i="5"/>
  <c r="BG756" i="5"/>
  <c r="BF756" i="5"/>
  <c r="T756" i="5"/>
  <c r="R756" i="5"/>
  <c r="P756" i="5"/>
  <c r="BI754" i="5"/>
  <c r="BH754" i="5"/>
  <c r="BG754" i="5"/>
  <c r="BF754" i="5"/>
  <c r="T754" i="5"/>
  <c r="R754" i="5"/>
  <c r="P754" i="5"/>
  <c r="BI750" i="5"/>
  <c r="BH750" i="5"/>
  <c r="BG750" i="5"/>
  <c r="BF750" i="5"/>
  <c r="T750" i="5"/>
  <c r="R750" i="5"/>
  <c r="P750" i="5"/>
  <c r="BI745" i="5"/>
  <c r="BH745" i="5"/>
  <c r="BG745" i="5"/>
  <c r="BF745" i="5"/>
  <c r="T745" i="5"/>
  <c r="R745" i="5"/>
  <c r="P745" i="5"/>
  <c r="BI740" i="5"/>
  <c r="BH740" i="5"/>
  <c r="BG740" i="5"/>
  <c r="BF740" i="5"/>
  <c r="T740" i="5"/>
  <c r="R740" i="5"/>
  <c r="P740" i="5"/>
  <c r="BI738" i="5"/>
  <c r="BH738" i="5"/>
  <c r="BG738" i="5"/>
  <c r="BF738" i="5"/>
  <c r="T738" i="5"/>
  <c r="R738" i="5"/>
  <c r="P738" i="5"/>
  <c r="BI736" i="5"/>
  <c r="BH736" i="5"/>
  <c r="BG736" i="5"/>
  <c r="BF736" i="5"/>
  <c r="T736" i="5"/>
  <c r="R736" i="5"/>
  <c r="P736" i="5"/>
  <c r="BI734" i="5"/>
  <c r="BH734" i="5"/>
  <c r="BG734" i="5"/>
  <c r="BF734" i="5"/>
  <c r="T734" i="5"/>
  <c r="R734" i="5"/>
  <c r="P734" i="5"/>
  <c r="BI730" i="5"/>
  <c r="BH730" i="5"/>
  <c r="BG730" i="5"/>
  <c r="BF730" i="5"/>
  <c r="T730" i="5"/>
  <c r="R730" i="5"/>
  <c r="P730" i="5"/>
  <c r="BI729" i="5"/>
  <c r="BH729" i="5"/>
  <c r="BG729" i="5"/>
  <c r="BF729" i="5"/>
  <c r="T729" i="5"/>
  <c r="R729" i="5"/>
  <c r="P729" i="5"/>
  <c r="BI728" i="5"/>
  <c r="BH728" i="5"/>
  <c r="BG728" i="5"/>
  <c r="BF728" i="5"/>
  <c r="T728" i="5"/>
  <c r="R728" i="5"/>
  <c r="P728" i="5"/>
  <c r="BI727" i="5"/>
  <c r="BH727" i="5"/>
  <c r="BG727" i="5"/>
  <c r="BF727" i="5"/>
  <c r="T727" i="5"/>
  <c r="R727" i="5"/>
  <c r="P727" i="5"/>
  <c r="BI723" i="5"/>
  <c r="BH723" i="5"/>
  <c r="BG723" i="5"/>
  <c r="BF723" i="5"/>
  <c r="T723" i="5"/>
  <c r="R723" i="5"/>
  <c r="P723" i="5"/>
  <c r="BI722" i="5"/>
  <c r="BH722" i="5"/>
  <c r="BG722" i="5"/>
  <c r="BF722" i="5"/>
  <c r="T722" i="5"/>
  <c r="R722" i="5"/>
  <c r="P722" i="5"/>
  <c r="BI721" i="5"/>
  <c r="BH721" i="5"/>
  <c r="BG721" i="5"/>
  <c r="BF721" i="5"/>
  <c r="T721" i="5"/>
  <c r="R721" i="5"/>
  <c r="P721" i="5"/>
  <c r="BI720" i="5"/>
  <c r="BH720" i="5"/>
  <c r="BG720" i="5"/>
  <c r="BF720" i="5"/>
  <c r="T720" i="5"/>
  <c r="R720" i="5"/>
  <c r="P720" i="5"/>
  <c r="BI719" i="5"/>
  <c r="BH719" i="5"/>
  <c r="BG719" i="5"/>
  <c r="BF719" i="5"/>
  <c r="T719" i="5"/>
  <c r="R719" i="5"/>
  <c r="P719" i="5"/>
  <c r="BI717" i="5"/>
  <c r="BH717" i="5"/>
  <c r="BG717" i="5"/>
  <c r="BF717" i="5"/>
  <c r="T717" i="5"/>
  <c r="R717" i="5"/>
  <c r="P717" i="5"/>
  <c r="BI716" i="5"/>
  <c r="BH716" i="5"/>
  <c r="BG716" i="5"/>
  <c r="BF716" i="5"/>
  <c r="T716" i="5"/>
  <c r="R716" i="5"/>
  <c r="P716" i="5"/>
  <c r="BI714" i="5"/>
  <c r="BH714" i="5"/>
  <c r="BG714" i="5"/>
  <c r="BF714" i="5"/>
  <c r="T714" i="5"/>
  <c r="R714" i="5"/>
  <c r="P714" i="5"/>
  <c r="BI710" i="5"/>
  <c r="BH710" i="5"/>
  <c r="BG710" i="5"/>
  <c r="BF710" i="5"/>
  <c r="T710" i="5"/>
  <c r="R710" i="5"/>
  <c r="P710" i="5"/>
  <c r="BI709" i="5"/>
  <c r="BH709" i="5"/>
  <c r="BG709" i="5"/>
  <c r="BF709" i="5"/>
  <c r="T709" i="5"/>
  <c r="R709" i="5"/>
  <c r="P709" i="5"/>
  <c r="BI708" i="5"/>
  <c r="BH708" i="5"/>
  <c r="BG708" i="5"/>
  <c r="BF708" i="5"/>
  <c r="T708" i="5"/>
  <c r="R708" i="5"/>
  <c r="P708" i="5"/>
  <c r="BI707" i="5"/>
  <c r="BH707" i="5"/>
  <c r="BG707" i="5"/>
  <c r="BF707" i="5"/>
  <c r="T707" i="5"/>
  <c r="R707" i="5"/>
  <c r="P707" i="5"/>
  <c r="BI706" i="5"/>
  <c r="BH706" i="5"/>
  <c r="BG706" i="5"/>
  <c r="BF706" i="5"/>
  <c r="T706" i="5"/>
  <c r="R706" i="5"/>
  <c r="P706" i="5"/>
  <c r="BI704" i="5"/>
  <c r="BH704" i="5"/>
  <c r="BG704" i="5"/>
  <c r="BF704" i="5"/>
  <c r="T704" i="5"/>
  <c r="R704" i="5"/>
  <c r="P704" i="5"/>
  <c r="BI703" i="5"/>
  <c r="BH703" i="5"/>
  <c r="BG703" i="5"/>
  <c r="BF703" i="5"/>
  <c r="T703" i="5"/>
  <c r="R703" i="5"/>
  <c r="P703" i="5"/>
  <c r="BI702" i="5"/>
  <c r="BH702" i="5"/>
  <c r="BG702" i="5"/>
  <c r="BF702" i="5"/>
  <c r="T702" i="5"/>
  <c r="R702" i="5"/>
  <c r="P702" i="5"/>
  <c r="BI697" i="5"/>
  <c r="BH697" i="5"/>
  <c r="BG697" i="5"/>
  <c r="BF697" i="5"/>
  <c r="T697" i="5"/>
  <c r="R697" i="5"/>
  <c r="P697" i="5"/>
  <c r="BI696" i="5"/>
  <c r="BH696" i="5"/>
  <c r="BG696" i="5"/>
  <c r="BF696" i="5"/>
  <c r="T696" i="5"/>
  <c r="R696" i="5"/>
  <c r="P696" i="5"/>
  <c r="BI692" i="5"/>
  <c r="BH692" i="5"/>
  <c r="BG692" i="5"/>
  <c r="BF692" i="5"/>
  <c r="T692" i="5"/>
  <c r="R692" i="5"/>
  <c r="P692" i="5"/>
  <c r="BI691" i="5"/>
  <c r="BH691" i="5"/>
  <c r="BG691" i="5"/>
  <c r="BF691" i="5"/>
  <c r="T691" i="5"/>
  <c r="R691" i="5"/>
  <c r="P691" i="5"/>
  <c r="BI690" i="5"/>
  <c r="BH690" i="5"/>
  <c r="BG690" i="5"/>
  <c r="BF690" i="5"/>
  <c r="T690" i="5"/>
  <c r="R690" i="5"/>
  <c r="P690" i="5"/>
  <c r="BI689" i="5"/>
  <c r="BH689" i="5"/>
  <c r="BG689" i="5"/>
  <c r="BF689" i="5"/>
  <c r="T689" i="5"/>
  <c r="R689" i="5"/>
  <c r="P689" i="5"/>
  <c r="BI688" i="5"/>
  <c r="BH688" i="5"/>
  <c r="BG688" i="5"/>
  <c r="BF688" i="5"/>
  <c r="T688" i="5"/>
  <c r="R688" i="5"/>
  <c r="P688" i="5"/>
  <c r="BI682" i="5"/>
  <c r="BH682" i="5"/>
  <c r="BG682" i="5"/>
  <c r="BF682" i="5"/>
  <c r="T682" i="5"/>
  <c r="R682" i="5"/>
  <c r="P682" i="5"/>
  <c r="BI681" i="5"/>
  <c r="BH681" i="5"/>
  <c r="BG681" i="5"/>
  <c r="BF681" i="5"/>
  <c r="T681" i="5"/>
  <c r="R681" i="5"/>
  <c r="P681" i="5"/>
  <c r="BI679" i="5"/>
  <c r="BH679" i="5"/>
  <c r="BG679" i="5"/>
  <c r="BF679" i="5"/>
  <c r="T679" i="5"/>
  <c r="R679" i="5"/>
  <c r="P679" i="5"/>
  <c r="BI674" i="5"/>
  <c r="BH674" i="5"/>
  <c r="BG674" i="5"/>
  <c r="BF674" i="5"/>
  <c r="T674" i="5"/>
  <c r="R674" i="5"/>
  <c r="P674" i="5"/>
  <c r="BI673" i="5"/>
  <c r="BH673" i="5"/>
  <c r="BG673" i="5"/>
  <c r="BF673" i="5"/>
  <c r="T673" i="5"/>
  <c r="R673" i="5"/>
  <c r="P673" i="5"/>
  <c r="BI672" i="5"/>
  <c r="BH672" i="5"/>
  <c r="BG672" i="5"/>
  <c r="BF672" i="5"/>
  <c r="T672" i="5"/>
  <c r="R672" i="5"/>
  <c r="P672" i="5"/>
  <c r="BI668" i="5"/>
  <c r="BH668" i="5"/>
  <c r="BG668" i="5"/>
  <c r="BF668" i="5"/>
  <c r="T668" i="5"/>
  <c r="R668" i="5"/>
  <c r="P668" i="5"/>
  <c r="BI666" i="5"/>
  <c r="BH666" i="5"/>
  <c r="BG666" i="5"/>
  <c r="BF666" i="5"/>
  <c r="T666" i="5"/>
  <c r="R666" i="5"/>
  <c r="P666" i="5"/>
  <c r="BI664" i="5"/>
  <c r="BH664" i="5"/>
  <c r="BG664" i="5"/>
  <c r="BF664" i="5"/>
  <c r="T664" i="5"/>
  <c r="R664" i="5"/>
  <c r="P664" i="5"/>
  <c r="BI662" i="5"/>
  <c r="BH662" i="5"/>
  <c r="BG662" i="5"/>
  <c r="BF662" i="5"/>
  <c r="T662" i="5"/>
  <c r="R662" i="5"/>
  <c r="P662" i="5"/>
  <c r="BI661" i="5"/>
  <c r="BH661" i="5"/>
  <c r="BG661" i="5"/>
  <c r="BF661" i="5"/>
  <c r="T661" i="5"/>
  <c r="R661" i="5"/>
  <c r="P661" i="5"/>
  <c r="BI659" i="5"/>
  <c r="BH659" i="5"/>
  <c r="BG659" i="5"/>
  <c r="BF659" i="5"/>
  <c r="T659" i="5"/>
  <c r="R659" i="5"/>
  <c r="P659" i="5"/>
  <c r="BI658" i="5"/>
  <c r="BH658" i="5"/>
  <c r="BG658" i="5"/>
  <c r="BF658" i="5"/>
  <c r="T658" i="5"/>
  <c r="R658" i="5"/>
  <c r="P658" i="5"/>
  <c r="BI657" i="5"/>
  <c r="BH657" i="5"/>
  <c r="BG657" i="5"/>
  <c r="BF657" i="5"/>
  <c r="T657" i="5"/>
  <c r="R657" i="5"/>
  <c r="P657" i="5"/>
  <c r="BI656" i="5"/>
  <c r="BH656" i="5"/>
  <c r="BG656" i="5"/>
  <c r="BF656" i="5"/>
  <c r="T656" i="5"/>
  <c r="R656" i="5"/>
  <c r="P656" i="5"/>
  <c r="BI655" i="5"/>
  <c r="BH655" i="5"/>
  <c r="BG655" i="5"/>
  <c r="BF655" i="5"/>
  <c r="T655" i="5"/>
  <c r="R655" i="5"/>
  <c r="P655" i="5"/>
  <c r="BI654" i="5"/>
  <c r="BH654" i="5"/>
  <c r="BG654" i="5"/>
  <c r="BF654" i="5"/>
  <c r="T654" i="5"/>
  <c r="R654" i="5"/>
  <c r="P654" i="5"/>
  <c r="BI650" i="5"/>
  <c r="BH650" i="5"/>
  <c r="BG650" i="5"/>
  <c r="BF650" i="5"/>
  <c r="T650" i="5"/>
  <c r="R650" i="5"/>
  <c r="P650" i="5"/>
  <c r="BI648" i="5"/>
  <c r="BH648" i="5"/>
  <c r="BG648" i="5"/>
  <c r="BF648" i="5"/>
  <c r="T648" i="5"/>
  <c r="R648" i="5"/>
  <c r="P648" i="5"/>
  <c r="BI647" i="5"/>
  <c r="BH647" i="5"/>
  <c r="BG647" i="5"/>
  <c r="BF647" i="5"/>
  <c r="T647" i="5"/>
  <c r="R647" i="5"/>
  <c r="P647" i="5"/>
  <c r="BI646" i="5"/>
  <c r="BH646" i="5"/>
  <c r="BG646" i="5"/>
  <c r="BF646" i="5"/>
  <c r="T646" i="5"/>
  <c r="R646" i="5"/>
  <c r="P646" i="5"/>
  <c r="BI645" i="5"/>
  <c r="BH645" i="5"/>
  <c r="BG645" i="5"/>
  <c r="BF645" i="5"/>
  <c r="T645" i="5"/>
  <c r="R645" i="5"/>
  <c r="P645" i="5"/>
  <c r="BI644" i="5"/>
  <c r="BH644" i="5"/>
  <c r="BG644" i="5"/>
  <c r="BF644" i="5"/>
  <c r="T644" i="5"/>
  <c r="R644" i="5"/>
  <c r="P644" i="5"/>
  <c r="BI640" i="5"/>
  <c r="BH640" i="5"/>
  <c r="BG640" i="5"/>
  <c r="BF640" i="5"/>
  <c r="T640" i="5"/>
  <c r="R640" i="5"/>
  <c r="P640" i="5"/>
  <c r="BI638" i="5"/>
  <c r="BH638" i="5"/>
  <c r="BG638" i="5"/>
  <c r="BF638" i="5"/>
  <c r="T638" i="5"/>
  <c r="R638" i="5"/>
  <c r="P638" i="5"/>
  <c r="BI631" i="5"/>
  <c r="BH631" i="5"/>
  <c r="BG631" i="5"/>
  <c r="BF631" i="5"/>
  <c r="T631" i="5"/>
  <c r="R631" i="5"/>
  <c r="P631" i="5"/>
  <c r="BI629" i="5"/>
  <c r="BH629" i="5"/>
  <c r="BG629" i="5"/>
  <c r="BF629" i="5"/>
  <c r="T629" i="5"/>
  <c r="R629" i="5"/>
  <c r="P629" i="5"/>
  <c r="BI627" i="5"/>
  <c r="BH627" i="5"/>
  <c r="BG627" i="5"/>
  <c r="BF627" i="5"/>
  <c r="T627" i="5"/>
  <c r="R627" i="5"/>
  <c r="P627" i="5"/>
  <c r="BI625" i="5"/>
  <c r="BH625" i="5"/>
  <c r="BG625" i="5"/>
  <c r="BF625" i="5"/>
  <c r="T625" i="5"/>
  <c r="R625" i="5"/>
  <c r="P625" i="5"/>
  <c r="BI624" i="5"/>
  <c r="BH624" i="5"/>
  <c r="BG624" i="5"/>
  <c r="BF624" i="5"/>
  <c r="T624" i="5"/>
  <c r="R624" i="5"/>
  <c r="P624" i="5"/>
  <c r="BI622" i="5"/>
  <c r="BH622" i="5"/>
  <c r="BG622" i="5"/>
  <c r="BF622" i="5"/>
  <c r="T622" i="5"/>
  <c r="R622" i="5"/>
  <c r="P622" i="5"/>
  <c r="BI618" i="5"/>
  <c r="BH618" i="5"/>
  <c r="BG618" i="5"/>
  <c r="BF618" i="5"/>
  <c r="T618" i="5"/>
  <c r="R618" i="5"/>
  <c r="P618" i="5"/>
  <c r="BI616" i="5"/>
  <c r="BH616" i="5"/>
  <c r="BG616" i="5"/>
  <c r="BF616" i="5"/>
  <c r="T616" i="5"/>
  <c r="R616" i="5"/>
  <c r="P616" i="5"/>
  <c r="BI614" i="5"/>
  <c r="BH614" i="5"/>
  <c r="BG614" i="5"/>
  <c r="BF614" i="5"/>
  <c r="T614" i="5"/>
  <c r="R614" i="5"/>
  <c r="P614" i="5"/>
  <c r="BI612" i="5"/>
  <c r="BH612" i="5"/>
  <c r="BG612" i="5"/>
  <c r="BF612" i="5"/>
  <c r="T612" i="5"/>
  <c r="R612" i="5"/>
  <c r="P612" i="5"/>
  <c r="BI611" i="5"/>
  <c r="BH611" i="5"/>
  <c r="BG611" i="5"/>
  <c r="BF611" i="5"/>
  <c r="T611" i="5"/>
  <c r="R611" i="5"/>
  <c r="P611" i="5"/>
  <c r="BI609" i="5"/>
  <c r="BH609" i="5"/>
  <c r="BG609" i="5"/>
  <c r="BF609" i="5"/>
  <c r="T609" i="5"/>
  <c r="R609" i="5"/>
  <c r="P609" i="5"/>
  <c r="BI607" i="5"/>
  <c r="BH607" i="5"/>
  <c r="BG607" i="5"/>
  <c r="BF607" i="5"/>
  <c r="T607" i="5"/>
  <c r="R607" i="5"/>
  <c r="P607" i="5"/>
  <c r="BI603" i="5"/>
  <c r="BH603" i="5"/>
  <c r="BG603" i="5"/>
  <c r="BF603" i="5"/>
  <c r="T603" i="5"/>
  <c r="R603" i="5"/>
  <c r="P603" i="5"/>
  <c r="BI602" i="5"/>
  <c r="BH602" i="5"/>
  <c r="BG602" i="5"/>
  <c r="BF602" i="5"/>
  <c r="T602" i="5"/>
  <c r="R602" i="5"/>
  <c r="P602" i="5"/>
  <c r="BI594" i="5"/>
  <c r="BH594" i="5"/>
  <c r="BG594" i="5"/>
  <c r="BF594" i="5"/>
  <c r="T594" i="5"/>
  <c r="R594" i="5"/>
  <c r="P594" i="5"/>
  <c r="BI592" i="5"/>
  <c r="BH592" i="5"/>
  <c r="BG592" i="5"/>
  <c r="BF592" i="5"/>
  <c r="T592" i="5"/>
  <c r="R592" i="5"/>
  <c r="P592" i="5"/>
  <c r="BI591" i="5"/>
  <c r="BH591" i="5"/>
  <c r="BG591" i="5"/>
  <c r="BF591" i="5"/>
  <c r="T591" i="5"/>
  <c r="R591" i="5"/>
  <c r="P591" i="5"/>
  <c r="BI590" i="5"/>
  <c r="BH590" i="5"/>
  <c r="BG590" i="5"/>
  <c r="BF590" i="5"/>
  <c r="T590" i="5"/>
  <c r="R590" i="5"/>
  <c r="P590" i="5"/>
  <c r="BI588" i="5"/>
  <c r="BH588" i="5"/>
  <c r="BG588" i="5"/>
  <c r="BF588" i="5"/>
  <c r="T588" i="5"/>
  <c r="R588" i="5"/>
  <c r="P588" i="5"/>
  <c r="BI586" i="5"/>
  <c r="BH586" i="5"/>
  <c r="BG586" i="5"/>
  <c r="BF586" i="5"/>
  <c r="T586" i="5"/>
  <c r="R586" i="5"/>
  <c r="P586" i="5"/>
  <c r="BI584" i="5"/>
  <c r="BH584" i="5"/>
  <c r="BG584" i="5"/>
  <c r="BF584" i="5"/>
  <c r="T584" i="5"/>
  <c r="R584" i="5"/>
  <c r="P584" i="5"/>
  <c r="BI582" i="5"/>
  <c r="BH582" i="5"/>
  <c r="BG582" i="5"/>
  <c r="BF582" i="5"/>
  <c r="T582" i="5"/>
  <c r="R582" i="5"/>
  <c r="P582" i="5"/>
  <c r="BI581" i="5"/>
  <c r="BH581" i="5"/>
  <c r="BG581" i="5"/>
  <c r="BF581" i="5"/>
  <c r="T581" i="5"/>
  <c r="R581" i="5"/>
  <c r="P581" i="5"/>
  <c r="BI579" i="5"/>
  <c r="BH579" i="5"/>
  <c r="BG579" i="5"/>
  <c r="BF579" i="5"/>
  <c r="T579" i="5"/>
  <c r="R579" i="5"/>
  <c r="P579" i="5"/>
  <c r="BI578" i="5"/>
  <c r="BH578" i="5"/>
  <c r="BG578" i="5"/>
  <c r="BF578" i="5"/>
  <c r="T578" i="5"/>
  <c r="R578" i="5"/>
  <c r="P578" i="5"/>
  <c r="BI575" i="5"/>
  <c r="BH575" i="5"/>
  <c r="BG575" i="5"/>
  <c r="BF575" i="5"/>
  <c r="T575" i="5"/>
  <c r="R575" i="5"/>
  <c r="P575" i="5"/>
  <c r="BI572" i="5"/>
  <c r="BH572" i="5"/>
  <c r="BG572" i="5"/>
  <c r="BF572" i="5"/>
  <c r="T572" i="5"/>
  <c r="R572" i="5"/>
  <c r="P572" i="5"/>
  <c r="BI571" i="5"/>
  <c r="BH571" i="5"/>
  <c r="BG571" i="5"/>
  <c r="BF571" i="5"/>
  <c r="T571" i="5"/>
  <c r="R571" i="5"/>
  <c r="P571" i="5"/>
  <c r="BI569" i="5"/>
  <c r="BH569" i="5"/>
  <c r="BG569" i="5"/>
  <c r="BF569" i="5"/>
  <c r="T569" i="5"/>
  <c r="R569" i="5"/>
  <c r="P569" i="5"/>
  <c r="BI567" i="5"/>
  <c r="BH567" i="5"/>
  <c r="BG567" i="5"/>
  <c r="BF567" i="5"/>
  <c r="T567" i="5"/>
  <c r="R567" i="5"/>
  <c r="P567" i="5"/>
  <c r="BI566" i="5"/>
  <c r="BH566" i="5"/>
  <c r="BG566" i="5"/>
  <c r="BF566" i="5"/>
  <c r="T566" i="5"/>
  <c r="R566" i="5"/>
  <c r="P566" i="5"/>
  <c r="BI564" i="5"/>
  <c r="BH564" i="5"/>
  <c r="BG564" i="5"/>
  <c r="BF564" i="5"/>
  <c r="T564" i="5"/>
  <c r="R564" i="5"/>
  <c r="P564" i="5"/>
  <c r="BI562" i="5"/>
  <c r="BH562" i="5"/>
  <c r="BG562" i="5"/>
  <c r="BF562" i="5"/>
  <c r="T562" i="5"/>
  <c r="R562" i="5"/>
  <c r="P562" i="5"/>
  <c r="BI561" i="5"/>
  <c r="BH561" i="5"/>
  <c r="BG561" i="5"/>
  <c r="BF561" i="5"/>
  <c r="T561" i="5"/>
  <c r="R561" i="5"/>
  <c r="P561" i="5"/>
  <c r="BI560" i="5"/>
  <c r="BH560" i="5"/>
  <c r="BG560" i="5"/>
  <c r="BF560" i="5"/>
  <c r="T560" i="5"/>
  <c r="R560" i="5"/>
  <c r="P560" i="5"/>
  <c r="BI559" i="5"/>
  <c r="BH559" i="5"/>
  <c r="BG559" i="5"/>
  <c r="BF559" i="5"/>
  <c r="T559" i="5"/>
  <c r="R559" i="5"/>
  <c r="P559" i="5"/>
  <c r="BI557" i="5"/>
  <c r="BH557" i="5"/>
  <c r="BG557" i="5"/>
  <c r="BF557" i="5"/>
  <c r="T557" i="5"/>
  <c r="R557" i="5"/>
  <c r="P557" i="5"/>
  <c r="BI555" i="5"/>
  <c r="BH555" i="5"/>
  <c r="BG555" i="5"/>
  <c r="BF555" i="5"/>
  <c r="T555" i="5"/>
  <c r="R555" i="5"/>
  <c r="P555" i="5"/>
  <c r="BI554" i="5"/>
  <c r="BH554" i="5"/>
  <c r="BG554" i="5"/>
  <c r="BF554" i="5"/>
  <c r="T554" i="5"/>
  <c r="R554" i="5"/>
  <c r="P554" i="5"/>
  <c r="BI552" i="5"/>
  <c r="BH552" i="5"/>
  <c r="BG552" i="5"/>
  <c r="BF552" i="5"/>
  <c r="T552" i="5"/>
  <c r="R552" i="5"/>
  <c r="P552" i="5"/>
  <c r="BI550" i="5"/>
  <c r="BH550" i="5"/>
  <c r="BG550" i="5"/>
  <c r="BF550" i="5"/>
  <c r="T550" i="5"/>
  <c r="R550" i="5"/>
  <c r="P550" i="5"/>
  <c r="BI549" i="5"/>
  <c r="BH549" i="5"/>
  <c r="BG549" i="5"/>
  <c r="BF549" i="5"/>
  <c r="T549" i="5"/>
  <c r="R549" i="5"/>
  <c r="P549" i="5"/>
  <c r="BI548" i="5"/>
  <c r="BH548" i="5"/>
  <c r="BG548" i="5"/>
  <c r="BF548" i="5"/>
  <c r="T548" i="5"/>
  <c r="R548" i="5"/>
  <c r="P548" i="5"/>
  <c r="BI546" i="5"/>
  <c r="BH546" i="5"/>
  <c r="BG546" i="5"/>
  <c r="BF546" i="5"/>
  <c r="T546" i="5"/>
  <c r="R546" i="5"/>
  <c r="P546" i="5"/>
  <c r="BI544" i="5"/>
  <c r="BH544" i="5"/>
  <c r="BG544" i="5"/>
  <c r="BF544" i="5"/>
  <c r="T544" i="5"/>
  <c r="R544" i="5"/>
  <c r="P544" i="5"/>
  <c r="BI540" i="5"/>
  <c r="BH540" i="5"/>
  <c r="BG540" i="5"/>
  <c r="BF540" i="5"/>
  <c r="T540" i="5"/>
  <c r="R540" i="5"/>
  <c r="P540" i="5"/>
  <c r="BI538" i="5"/>
  <c r="BH538" i="5"/>
  <c r="BG538" i="5"/>
  <c r="BF538" i="5"/>
  <c r="T538" i="5"/>
  <c r="R538" i="5"/>
  <c r="P538" i="5"/>
  <c r="BI536" i="5"/>
  <c r="BH536" i="5"/>
  <c r="BG536" i="5"/>
  <c r="BF536" i="5"/>
  <c r="T536" i="5"/>
  <c r="R536" i="5"/>
  <c r="P536" i="5"/>
  <c r="BI534" i="5"/>
  <c r="BH534" i="5"/>
  <c r="BG534" i="5"/>
  <c r="BF534" i="5"/>
  <c r="T534" i="5"/>
  <c r="R534" i="5"/>
  <c r="P534" i="5"/>
  <c r="BI533" i="5"/>
  <c r="BH533" i="5"/>
  <c r="BG533" i="5"/>
  <c r="BF533" i="5"/>
  <c r="T533" i="5"/>
  <c r="R533" i="5"/>
  <c r="P533" i="5"/>
  <c r="BI531" i="5"/>
  <c r="BH531" i="5"/>
  <c r="BG531" i="5"/>
  <c r="BF531" i="5"/>
  <c r="T531" i="5"/>
  <c r="R531" i="5"/>
  <c r="P531" i="5"/>
  <c r="BI529" i="5"/>
  <c r="BH529" i="5"/>
  <c r="BG529" i="5"/>
  <c r="BF529" i="5"/>
  <c r="T529" i="5"/>
  <c r="R529" i="5"/>
  <c r="P529" i="5"/>
  <c r="BI528" i="5"/>
  <c r="BH528" i="5"/>
  <c r="BG528" i="5"/>
  <c r="BF528" i="5"/>
  <c r="T528" i="5"/>
  <c r="R528" i="5"/>
  <c r="P528" i="5"/>
  <c r="BI527" i="5"/>
  <c r="BH527" i="5"/>
  <c r="BG527" i="5"/>
  <c r="BF527" i="5"/>
  <c r="T527" i="5"/>
  <c r="R527" i="5"/>
  <c r="P527" i="5"/>
  <c r="BI526" i="5"/>
  <c r="BH526" i="5"/>
  <c r="BG526" i="5"/>
  <c r="BF526" i="5"/>
  <c r="T526" i="5"/>
  <c r="R526" i="5"/>
  <c r="P526" i="5"/>
  <c r="BI525" i="5"/>
  <c r="BH525" i="5"/>
  <c r="BG525" i="5"/>
  <c r="BF525" i="5"/>
  <c r="T525" i="5"/>
  <c r="R525" i="5"/>
  <c r="P525" i="5"/>
  <c r="BI524" i="5"/>
  <c r="BH524" i="5"/>
  <c r="BG524" i="5"/>
  <c r="BF524" i="5"/>
  <c r="T524" i="5"/>
  <c r="R524" i="5"/>
  <c r="P524" i="5"/>
  <c r="BI523" i="5"/>
  <c r="BH523" i="5"/>
  <c r="BG523" i="5"/>
  <c r="BF523" i="5"/>
  <c r="T523" i="5"/>
  <c r="R523" i="5"/>
  <c r="P523" i="5"/>
  <c r="BI521" i="5"/>
  <c r="BH521" i="5"/>
  <c r="BG521" i="5"/>
  <c r="BF521" i="5"/>
  <c r="T521" i="5"/>
  <c r="R521" i="5"/>
  <c r="P521" i="5"/>
  <c r="BI520" i="5"/>
  <c r="BH520" i="5"/>
  <c r="BG520" i="5"/>
  <c r="BF520" i="5"/>
  <c r="T520" i="5"/>
  <c r="R520" i="5"/>
  <c r="P520" i="5"/>
  <c r="BI519" i="5"/>
  <c r="BH519" i="5"/>
  <c r="BG519" i="5"/>
  <c r="BF519" i="5"/>
  <c r="T519" i="5"/>
  <c r="R519" i="5"/>
  <c r="P519" i="5"/>
  <c r="BI518" i="5"/>
  <c r="BH518" i="5"/>
  <c r="BG518" i="5"/>
  <c r="BF518" i="5"/>
  <c r="T518" i="5"/>
  <c r="R518" i="5"/>
  <c r="P518" i="5"/>
  <c r="BI517" i="5"/>
  <c r="BH517" i="5"/>
  <c r="BG517" i="5"/>
  <c r="BF517" i="5"/>
  <c r="T517" i="5"/>
  <c r="R517" i="5"/>
  <c r="P517" i="5"/>
  <c r="BI516" i="5"/>
  <c r="BH516" i="5"/>
  <c r="BG516" i="5"/>
  <c r="BF516" i="5"/>
  <c r="T516" i="5"/>
  <c r="R516" i="5"/>
  <c r="P516" i="5"/>
  <c r="BI515" i="5"/>
  <c r="BH515" i="5"/>
  <c r="BG515" i="5"/>
  <c r="BF515" i="5"/>
  <c r="T515" i="5"/>
  <c r="R515" i="5"/>
  <c r="P515" i="5"/>
  <c r="BI514" i="5"/>
  <c r="BH514" i="5"/>
  <c r="BG514" i="5"/>
  <c r="BF514" i="5"/>
  <c r="T514" i="5"/>
  <c r="R514" i="5"/>
  <c r="P514" i="5"/>
  <c r="BI513" i="5"/>
  <c r="BH513" i="5"/>
  <c r="BG513" i="5"/>
  <c r="BF513" i="5"/>
  <c r="T513" i="5"/>
  <c r="R513" i="5"/>
  <c r="P513" i="5"/>
  <c r="BI512" i="5"/>
  <c r="BH512" i="5"/>
  <c r="BG512" i="5"/>
  <c r="BF512" i="5"/>
  <c r="T512" i="5"/>
  <c r="R512" i="5"/>
  <c r="P512" i="5"/>
  <c r="BI511" i="5"/>
  <c r="BH511" i="5"/>
  <c r="BG511" i="5"/>
  <c r="BF511" i="5"/>
  <c r="T511" i="5"/>
  <c r="R511" i="5"/>
  <c r="P511" i="5"/>
  <c r="BI510" i="5"/>
  <c r="BH510" i="5"/>
  <c r="BG510" i="5"/>
  <c r="BF510" i="5"/>
  <c r="T510" i="5"/>
  <c r="R510" i="5"/>
  <c r="P510" i="5"/>
  <c r="BI509" i="5"/>
  <c r="BH509" i="5"/>
  <c r="BG509" i="5"/>
  <c r="BF509" i="5"/>
  <c r="T509" i="5"/>
  <c r="R509" i="5"/>
  <c r="P509" i="5"/>
  <c r="BI508" i="5"/>
  <c r="BH508" i="5"/>
  <c r="BG508" i="5"/>
  <c r="BF508" i="5"/>
  <c r="T508" i="5"/>
  <c r="R508" i="5"/>
  <c r="P508" i="5"/>
  <c r="BI507" i="5"/>
  <c r="BH507" i="5"/>
  <c r="BG507" i="5"/>
  <c r="BF507" i="5"/>
  <c r="T507" i="5"/>
  <c r="R507" i="5"/>
  <c r="P507" i="5"/>
  <c r="BI506" i="5"/>
  <c r="BH506" i="5"/>
  <c r="BG506" i="5"/>
  <c r="BF506" i="5"/>
  <c r="T506" i="5"/>
  <c r="R506" i="5"/>
  <c r="P506" i="5"/>
  <c r="BI505" i="5"/>
  <c r="BH505" i="5"/>
  <c r="BG505" i="5"/>
  <c r="BF505" i="5"/>
  <c r="T505" i="5"/>
  <c r="R505" i="5"/>
  <c r="P505" i="5"/>
  <c r="BI504" i="5"/>
  <c r="BH504" i="5"/>
  <c r="BG504" i="5"/>
  <c r="BF504" i="5"/>
  <c r="T504" i="5"/>
  <c r="R504" i="5"/>
  <c r="P504" i="5"/>
  <c r="BI501" i="5"/>
  <c r="BH501" i="5"/>
  <c r="BG501" i="5"/>
  <c r="BF501" i="5"/>
  <c r="T501" i="5"/>
  <c r="R501" i="5"/>
  <c r="P501" i="5"/>
  <c r="BI499" i="5"/>
  <c r="BH499" i="5"/>
  <c r="BG499" i="5"/>
  <c r="BF499" i="5"/>
  <c r="T499" i="5"/>
  <c r="R499" i="5"/>
  <c r="P499" i="5"/>
  <c r="BI498" i="5"/>
  <c r="BH498" i="5"/>
  <c r="BG498" i="5"/>
  <c r="BF498" i="5"/>
  <c r="T498" i="5"/>
  <c r="R498" i="5"/>
  <c r="P498" i="5"/>
  <c r="BI497" i="5"/>
  <c r="BH497" i="5"/>
  <c r="BG497" i="5"/>
  <c r="BF497" i="5"/>
  <c r="T497" i="5"/>
  <c r="R497" i="5"/>
  <c r="P497" i="5"/>
  <c r="BI496" i="5"/>
  <c r="BH496" i="5"/>
  <c r="BG496" i="5"/>
  <c r="BF496" i="5"/>
  <c r="T496" i="5"/>
  <c r="R496" i="5"/>
  <c r="P496" i="5"/>
  <c r="BI495" i="5"/>
  <c r="BH495" i="5"/>
  <c r="BG495" i="5"/>
  <c r="BF495" i="5"/>
  <c r="T495" i="5"/>
  <c r="R495" i="5"/>
  <c r="P495" i="5"/>
  <c r="BI493" i="5"/>
  <c r="BH493" i="5"/>
  <c r="BG493" i="5"/>
  <c r="BF493" i="5"/>
  <c r="T493" i="5"/>
  <c r="R493" i="5"/>
  <c r="P493" i="5"/>
  <c r="BI491" i="5"/>
  <c r="BH491" i="5"/>
  <c r="BG491" i="5"/>
  <c r="BF491" i="5"/>
  <c r="T491" i="5"/>
  <c r="R491" i="5"/>
  <c r="P491" i="5"/>
  <c r="BI489" i="5"/>
  <c r="BH489" i="5"/>
  <c r="BG489" i="5"/>
  <c r="BF489" i="5"/>
  <c r="T489" i="5"/>
  <c r="R489" i="5"/>
  <c r="P489" i="5"/>
  <c r="BI487" i="5"/>
  <c r="BH487" i="5"/>
  <c r="BG487" i="5"/>
  <c r="BF487" i="5"/>
  <c r="T487" i="5"/>
  <c r="R487" i="5"/>
  <c r="P487" i="5"/>
  <c r="BI485" i="5"/>
  <c r="BH485" i="5"/>
  <c r="BG485" i="5"/>
  <c r="BF485" i="5"/>
  <c r="T485" i="5"/>
  <c r="R485" i="5"/>
  <c r="P485" i="5"/>
  <c r="BI484" i="5"/>
  <c r="BH484" i="5"/>
  <c r="BG484" i="5"/>
  <c r="BF484" i="5"/>
  <c r="T484" i="5"/>
  <c r="R484" i="5"/>
  <c r="P484" i="5"/>
  <c r="BI482" i="5"/>
  <c r="BH482" i="5"/>
  <c r="BG482" i="5"/>
  <c r="BF482" i="5"/>
  <c r="T482" i="5"/>
  <c r="R482" i="5"/>
  <c r="P482" i="5"/>
  <c r="BI481" i="5"/>
  <c r="BH481" i="5"/>
  <c r="BG481" i="5"/>
  <c r="BF481" i="5"/>
  <c r="T481" i="5"/>
  <c r="R481" i="5"/>
  <c r="P481" i="5"/>
  <c r="BI478" i="5"/>
  <c r="BH478" i="5"/>
  <c r="BG478" i="5"/>
  <c r="BF478" i="5"/>
  <c r="T478" i="5"/>
  <c r="R478" i="5"/>
  <c r="P478" i="5"/>
  <c r="BI476" i="5"/>
  <c r="BH476" i="5"/>
  <c r="BG476" i="5"/>
  <c r="BF476" i="5"/>
  <c r="T476" i="5"/>
  <c r="R476" i="5"/>
  <c r="P476" i="5"/>
  <c r="BI475" i="5"/>
  <c r="BH475" i="5"/>
  <c r="BG475" i="5"/>
  <c r="BF475" i="5"/>
  <c r="T475" i="5"/>
  <c r="R475" i="5"/>
  <c r="P475" i="5"/>
  <c r="BI473" i="5"/>
  <c r="BH473" i="5"/>
  <c r="BG473" i="5"/>
  <c r="BF473" i="5"/>
  <c r="T473" i="5"/>
  <c r="R473" i="5"/>
  <c r="P473" i="5"/>
  <c r="BI472" i="5"/>
  <c r="BH472" i="5"/>
  <c r="BG472" i="5"/>
  <c r="BF472" i="5"/>
  <c r="T472" i="5"/>
  <c r="R472" i="5"/>
  <c r="P472" i="5"/>
  <c r="BI471" i="5"/>
  <c r="BH471" i="5"/>
  <c r="BG471" i="5"/>
  <c r="BF471" i="5"/>
  <c r="T471" i="5"/>
  <c r="R471" i="5"/>
  <c r="P471" i="5"/>
  <c r="BI469" i="5"/>
  <c r="BH469" i="5"/>
  <c r="BG469" i="5"/>
  <c r="BF469" i="5"/>
  <c r="T469" i="5"/>
  <c r="R469" i="5"/>
  <c r="P469" i="5"/>
  <c r="BI468" i="5"/>
  <c r="BH468" i="5"/>
  <c r="BG468" i="5"/>
  <c r="BF468" i="5"/>
  <c r="T468" i="5"/>
  <c r="R468" i="5"/>
  <c r="P468" i="5"/>
  <c r="BI467" i="5"/>
  <c r="BH467" i="5"/>
  <c r="BG467" i="5"/>
  <c r="BF467" i="5"/>
  <c r="T467" i="5"/>
  <c r="R467" i="5"/>
  <c r="P467" i="5"/>
  <c r="BI466" i="5"/>
  <c r="BH466" i="5"/>
  <c r="BG466" i="5"/>
  <c r="BF466" i="5"/>
  <c r="T466" i="5"/>
  <c r="R466" i="5"/>
  <c r="P466" i="5"/>
  <c r="BI464" i="5"/>
  <c r="BH464" i="5"/>
  <c r="BG464" i="5"/>
  <c r="BF464" i="5"/>
  <c r="T464" i="5"/>
  <c r="R464" i="5"/>
  <c r="P464" i="5"/>
  <c r="BI463" i="5"/>
  <c r="BH463" i="5"/>
  <c r="BG463" i="5"/>
  <c r="BF463" i="5"/>
  <c r="T463" i="5"/>
  <c r="R463" i="5"/>
  <c r="P463" i="5"/>
  <c r="BI460" i="5"/>
  <c r="BH460" i="5"/>
  <c r="BG460" i="5"/>
  <c r="BF460" i="5"/>
  <c r="T460" i="5"/>
  <c r="R460" i="5"/>
  <c r="P460" i="5"/>
  <c r="BI459" i="5"/>
  <c r="BH459" i="5"/>
  <c r="BG459" i="5"/>
  <c r="BF459" i="5"/>
  <c r="T459" i="5"/>
  <c r="R459" i="5"/>
  <c r="P459" i="5"/>
  <c r="BI456" i="5"/>
  <c r="BH456" i="5"/>
  <c r="BG456" i="5"/>
  <c r="BF456" i="5"/>
  <c r="T456" i="5"/>
  <c r="R456" i="5"/>
  <c r="P456" i="5"/>
  <c r="BI453" i="5"/>
  <c r="BH453" i="5"/>
  <c r="BG453" i="5"/>
  <c r="BF453" i="5"/>
  <c r="T453" i="5"/>
  <c r="R453" i="5"/>
  <c r="P453" i="5"/>
  <c r="BI450" i="5"/>
  <c r="BH450" i="5"/>
  <c r="BG450" i="5"/>
  <c r="BF450" i="5"/>
  <c r="T450" i="5"/>
  <c r="R450" i="5"/>
  <c r="P450" i="5"/>
  <c r="BI446" i="5"/>
  <c r="BH446" i="5"/>
  <c r="BG446" i="5"/>
  <c r="BF446" i="5"/>
  <c r="T446" i="5"/>
  <c r="R446" i="5"/>
  <c r="P446" i="5"/>
  <c r="BI444" i="5"/>
  <c r="BH444" i="5"/>
  <c r="BG444" i="5"/>
  <c r="BF444" i="5"/>
  <c r="T444" i="5"/>
  <c r="R444" i="5"/>
  <c r="P444" i="5"/>
  <c r="BI443" i="5"/>
  <c r="BH443" i="5"/>
  <c r="BG443" i="5"/>
  <c r="BF443" i="5"/>
  <c r="T443" i="5"/>
  <c r="R443" i="5"/>
  <c r="P443" i="5"/>
  <c r="BI441" i="5"/>
  <c r="BH441" i="5"/>
  <c r="BG441" i="5"/>
  <c r="BF441" i="5"/>
  <c r="T441" i="5"/>
  <c r="R441" i="5"/>
  <c r="P441" i="5"/>
  <c r="BI440" i="5"/>
  <c r="BH440" i="5"/>
  <c r="BG440" i="5"/>
  <c r="BF440" i="5"/>
  <c r="T440" i="5"/>
  <c r="R440" i="5"/>
  <c r="P440" i="5"/>
  <c r="BI438" i="5"/>
  <c r="BH438" i="5"/>
  <c r="BG438" i="5"/>
  <c r="BF438" i="5"/>
  <c r="T438" i="5"/>
  <c r="T437" i="5"/>
  <c r="R438" i="5"/>
  <c r="R437" i="5"/>
  <c r="P438" i="5"/>
  <c r="P437" i="5"/>
  <c r="BI436" i="5"/>
  <c r="BH436" i="5"/>
  <c r="BG436" i="5"/>
  <c r="BF436" i="5"/>
  <c r="T436" i="5"/>
  <c r="R436" i="5"/>
  <c r="P436" i="5"/>
  <c r="BI434" i="5"/>
  <c r="BH434" i="5"/>
  <c r="BG434" i="5"/>
  <c r="BF434" i="5"/>
  <c r="T434" i="5"/>
  <c r="R434" i="5"/>
  <c r="P434" i="5"/>
  <c r="BI432" i="5"/>
  <c r="BH432" i="5"/>
  <c r="BG432" i="5"/>
  <c r="BF432" i="5"/>
  <c r="T432" i="5"/>
  <c r="R432" i="5"/>
  <c r="P432" i="5"/>
  <c r="BI431" i="5"/>
  <c r="BH431" i="5"/>
  <c r="BG431" i="5"/>
  <c r="BF431" i="5"/>
  <c r="T431" i="5"/>
  <c r="R431" i="5"/>
  <c r="P431" i="5"/>
  <c r="BI430" i="5"/>
  <c r="BH430" i="5"/>
  <c r="BG430" i="5"/>
  <c r="BF430" i="5"/>
  <c r="T430" i="5"/>
  <c r="R430" i="5"/>
  <c r="P430" i="5"/>
  <c r="BI429" i="5"/>
  <c r="BH429" i="5"/>
  <c r="BG429" i="5"/>
  <c r="BF429" i="5"/>
  <c r="T429" i="5"/>
  <c r="R429" i="5"/>
  <c r="P429" i="5"/>
  <c r="BI427" i="5"/>
  <c r="BH427" i="5"/>
  <c r="BG427" i="5"/>
  <c r="BF427" i="5"/>
  <c r="T427" i="5"/>
  <c r="R427" i="5"/>
  <c r="P427" i="5"/>
  <c r="BI426" i="5"/>
  <c r="BH426" i="5"/>
  <c r="BG426" i="5"/>
  <c r="BF426" i="5"/>
  <c r="T426" i="5"/>
  <c r="R426" i="5"/>
  <c r="P426" i="5"/>
  <c r="BI425" i="5"/>
  <c r="BH425" i="5"/>
  <c r="BG425" i="5"/>
  <c r="BF425" i="5"/>
  <c r="T425" i="5"/>
  <c r="R425" i="5"/>
  <c r="P425" i="5"/>
  <c r="BI424" i="5"/>
  <c r="BH424" i="5"/>
  <c r="BG424" i="5"/>
  <c r="BF424" i="5"/>
  <c r="T424" i="5"/>
  <c r="R424" i="5"/>
  <c r="P424" i="5"/>
  <c r="BI423" i="5"/>
  <c r="BH423" i="5"/>
  <c r="BG423" i="5"/>
  <c r="BF423" i="5"/>
  <c r="T423" i="5"/>
  <c r="R423" i="5"/>
  <c r="P423" i="5"/>
  <c r="BI422" i="5"/>
  <c r="BH422" i="5"/>
  <c r="BG422" i="5"/>
  <c r="BF422" i="5"/>
  <c r="T422" i="5"/>
  <c r="R422" i="5"/>
  <c r="P422" i="5"/>
  <c r="BI420" i="5"/>
  <c r="BH420" i="5"/>
  <c r="BG420" i="5"/>
  <c r="BF420" i="5"/>
  <c r="T420" i="5"/>
  <c r="R420" i="5"/>
  <c r="P420" i="5"/>
  <c r="BI419" i="5"/>
  <c r="BH419" i="5"/>
  <c r="BG419" i="5"/>
  <c r="BF419" i="5"/>
  <c r="T419" i="5"/>
  <c r="R419" i="5"/>
  <c r="P419" i="5"/>
  <c r="BI418" i="5"/>
  <c r="BH418" i="5"/>
  <c r="BG418" i="5"/>
  <c r="BF418" i="5"/>
  <c r="T418" i="5"/>
  <c r="R418" i="5"/>
  <c r="P418" i="5"/>
  <c r="BI417" i="5"/>
  <c r="BH417" i="5"/>
  <c r="BG417" i="5"/>
  <c r="BF417" i="5"/>
  <c r="T417" i="5"/>
  <c r="R417" i="5"/>
  <c r="P417" i="5"/>
  <c r="BI415" i="5"/>
  <c r="BH415" i="5"/>
  <c r="BG415" i="5"/>
  <c r="BF415" i="5"/>
  <c r="T415" i="5"/>
  <c r="R415" i="5"/>
  <c r="P415" i="5"/>
  <c r="BI413" i="5"/>
  <c r="BH413" i="5"/>
  <c r="BG413" i="5"/>
  <c r="BF413" i="5"/>
  <c r="T413" i="5"/>
  <c r="R413" i="5"/>
  <c r="P413" i="5"/>
  <c r="BI412" i="5"/>
  <c r="BH412" i="5"/>
  <c r="BG412" i="5"/>
  <c r="BF412" i="5"/>
  <c r="T412" i="5"/>
  <c r="R412" i="5"/>
  <c r="P412" i="5"/>
  <c r="BI410" i="5"/>
  <c r="BH410" i="5"/>
  <c r="BG410" i="5"/>
  <c r="BF410" i="5"/>
  <c r="T410" i="5"/>
  <c r="R410" i="5"/>
  <c r="P410" i="5"/>
  <c r="BI409" i="5"/>
  <c r="BH409" i="5"/>
  <c r="BG409" i="5"/>
  <c r="BF409" i="5"/>
  <c r="T409" i="5"/>
  <c r="R409" i="5"/>
  <c r="P409" i="5"/>
  <c r="BI408" i="5"/>
  <c r="BH408" i="5"/>
  <c r="BG408" i="5"/>
  <c r="BF408" i="5"/>
  <c r="T408" i="5"/>
  <c r="R408" i="5"/>
  <c r="P408" i="5"/>
  <c r="BI407" i="5"/>
  <c r="BH407" i="5"/>
  <c r="BG407" i="5"/>
  <c r="BF407" i="5"/>
  <c r="T407" i="5"/>
  <c r="R407" i="5"/>
  <c r="P407" i="5"/>
  <c r="BI406" i="5"/>
  <c r="BH406" i="5"/>
  <c r="BG406" i="5"/>
  <c r="BF406" i="5"/>
  <c r="T406" i="5"/>
  <c r="R406" i="5"/>
  <c r="P406" i="5"/>
  <c r="BI404" i="5"/>
  <c r="BH404" i="5"/>
  <c r="BG404" i="5"/>
  <c r="BF404" i="5"/>
  <c r="T404" i="5"/>
  <c r="R404" i="5"/>
  <c r="P404" i="5"/>
  <c r="BI403" i="5"/>
  <c r="BH403" i="5"/>
  <c r="BG403" i="5"/>
  <c r="BF403" i="5"/>
  <c r="T403" i="5"/>
  <c r="R403" i="5"/>
  <c r="P403" i="5"/>
  <c r="BI402" i="5"/>
  <c r="BH402" i="5"/>
  <c r="BG402" i="5"/>
  <c r="BF402" i="5"/>
  <c r="T402" i="5"/>
  <c r="R402" i="5"/>
  <c r="P402" i="5"/>
  <c r="BI400" i="5"/>
  <c r="BH400" i="5"/>
  <c r="BG400" i="5"/>
  <c r="BF400" i="5"/>
  <c r="T400" i="5"/>
  <c r="R400" i="5"/>
  <c r="P400" i="5"/>
  <c r="BI399" i="5"/>
  <c r="BH399" i="5"/>
  <c r="BG399" i="5"/>
  <c r="BF399" i="5"/>
  <c r="T399" i="5"/>
  <c r="R399" i="5"/>
  <c r="P399" i="5"/>
  <c r="BI398" i="5"/>
  <c r="BH398" i="5"/>
  <c r="BG398" i="5"/>
  <c r="BF398" i="5"/>
  <c r="T398" i="5"/>
  <c r="R398" i="5"/>
  <c r="P398" i="5"/>
  <c r="BI396" i="5"/>
  <c r="BH396" i="5"/>
  <c r="BG396" i="5"/>
  <c r="BF396" i="5"/>
  <c r="T396" i="5"/>
  <c r="R396" i="5"/>
  <c r="P396" i="5"/>
  <c r="BI395" i="5"/>
  <c r="BH395" i="5"/>
  <c r="BG395" i="5"/>
  <c r="BF395" i="5"/>
  <c r="T395" i="5"/>
  <c r="R395" i="5"/>
  <c r="P395" i="5"/>
  <c r="BI394" i="5"/>
  <c r="BH394" i="5"/>
  <c r="BG394" i="5"/>
  <c r="BF394" i="5"/>
  <c r="T394" i="5"/>
  <c r="R394" i="5"/>
  <c r="P394" i="5"/>
  <c r="BI393" i="5"/>
  <c r="BH393" i="5"/>
  <c r="BG393" i="5"/>
  <c r="BF393" i="5"/>
  <c r="T393" i="5"/>
  <c r="R393" i="5"/>
  <c r="P393" i="5"/>
  <c r="BI392" i="5"/>
  <c r="BH392" i="5"/>
  <c r="BG392" i="5"/>
  <c r="BF392" i="5"/>
  <c r="T392" i="5"/>
  <c r="R392" i="5"/>
  <c r="P392" i="5"/>
  <c r="BI391" i="5"/>
  <c r="BH391" i="5"/>
  <c r="BG391" i="5"/>
  <c r="BF391" i="5"/>
  <c r="T391" i="5"/>
  <c r="R391" i="5"/>
  <c r="P391" i="5"/>
  <c r="BI390" i="5"/>
  <c r="BH390" i="5"/>
  <c r="BG390" i="5"/>
  <c r="BF390" i="5"/>
  <c r="T390" i="5"/>
  <c r="R390" i="5"/>
  <c r="P390" i="5"/>
  <c r="BI389" i="5"/>
  <c r="BH389" i="5"/>
  <c r="BG389" i="5"/>
  <c r="BF389" i="5"/>
  <c r="T389" i="5"/>
  <c r="R389" i="5"/>
  <c r="P389" i="5"/>
  <c r="BI388" i="5"/>
  <c r="BH388" i="5"/>
  <c r="BG388" i="5"/>
  <c r="BF388" i="5"/>
  <c r="T388" i="5"/>
  <c r="R388" i="5"/>
  <c r="P388" i="5"/>
  <c r="BI387" i="5"/>
  <c r="BH387" i="5"/>
  <c r="BG387" i="5"/>
  <c r="BF387" i="5"/>
  <c r="T387" i="5"/>
  <c r="R387" i="5"/>
  <c r="P387" i="5"/>
  <c r="BI386" i="5"/>
  <c r="BH386" i="5"/>
  <c r="BG386" i="5"/>
  <c r="BF386" i="5"/>
  <c r="T386" i="5"/>
  <c r="R386" i="5"/>
  <c r="P386" i="5"/>
  <c r="BI385" i="5"/>
  <c r="BH385" i="5"/>
  <c r="BG385" i="5"/>
  <c r="BF385" i="5"/>
  <c r="T385" i="5"/>
  <c r="R385" i="5"/>
  <c r="P385" i="5"/>
  <c r="BI384" i="5"/>
  <c r="BH384" i="5"/>
  <c r="BG384" i="5"/>
  <c r="BF384" i="5"/>
  <c r="T384" i="5"/>
  <c r="R384" i="5"/>
  <c r="P384" i="5"/>
  <c r="BI383" i="5"/>
  <c r="BH383" i="5"/>
  <c r="BG383" i="5"/>
  <c r="BF383" i="5"/>
  <c r="T383" i="5"/>
  <c r="R383" i="5"/>
  <c r="P383" i="5"/>
  <c r="BI381" i="5"/>
  <c r="BH381" i="5"/>
  <c r="BG381" i="5"/>
  <c r="BF381" i="5"/>
  <c r="T381" i="5"/>
  <c r="R381" i="5"/>
  <c r="P381" i="5"/>
  <c r="BI380" i="5"/>
  <c r="BH380" i="5"/>
  <c r="BG380" i="5"/>
  <c r="BF380" i="5"/>
  <c r="T380" i="5"/>
  <c r="R380" i="5"/>
  <c r="P380" i="5"/>
  <c r="BI379" i="5"/>
  <c r="BH379" i="5"/>
  <c r="BG379" i="5"/>
  <c r="BF379" i="5"/>
  <c r="T379" i="5"/>
  <c r="R379" i="5"/>
  <c r="P379" i="5"/>
  <c r="BI378" i="5"/>
  <c r="BH378" i="5"/>
  <c r="BG378" i="5"/>
  <c r="BF378" i="5"/>
  <c r="T378" i="5"/>
  <c r="R378" i="5"/>
  <c r="P378" i="5"/>
  <c r="BI377" i="5"/>
  <c r="BH377" i="5"/>
  <c r="BG377" i="5"/>
  <c r="BF377" i="5"/>
  <c r="T377" i="5"/>
  <c r="R377" i="5"/>
  <c r="P377" i="5"/>
  <c r="BI376" i="5"/>
  <c r="BH376" i="5"/>
  <c r="BG376" i="5"/>
  <c r="BF376" i="5"/>
  <c r="T376" i="5"/>
  <c r="R376" i="5"/>
  <c r="P376" i="5"/>
  <c r="BI375" i="5"/>
  <c r="BH375" i="5"/>
  <c r="BG375" i="5"/>
  <c r="BF375" i="5"/>
  <c r="T375" i="5"/>
  <c r="R375" i="5"/>
  <c r="P375" i="5"/>
  <c r="BI374" i="5"/>
  <c r="BH374" i="5"/>
  <c r="BG374" i="5"/>
  <c r="BF374" i="5"/>
  <c r="T374" i="5"/>
  <c r="R374" i="5"/>
  <c r="P374" i="5"/>
  <c r="BI373" i="5"/>
  <c r="BH373" i="5"/>
  <c r="BG373" i="5"/>
  <c r="BF373" i="5"/>
  <c r="T373" i="5"/>
  <c r="R373" i="5"/>
  <c r="P373" i="5"/>
  <c r="BI372" i="5"/>
  <c r="BH372" i="5"/>
  <c r="BG372" i="5"/>
  <c r="BF372" i="5"/>
  <c r="T372" i="5"/>
  <c r="R372" i="5"/>
  <c r="P372" i="5"/>
  <c r="BI371" i="5"/>
  <c r="BH371" i="5"/>
  <c r="BG371" i="5"/>
  <c r="BF371" i="5"/>
  <c r="T371" i="5"/>
  <c r="R371" i="5"/>
  <c r="P371" i="5"/>
  <c r="BI370" i="5"/>
  <c r="BH370" i="5"/>
  <c r="BG370" i="5"/>
  <c r="BF370" i="5"/>
  <c r="T370" i="5"/>
  <c r="R370" i="5"/>
  <c r="P370" i="5"/>
  <c r="BI369" i="5"/>
  <c r="BH369" i="5"/>
  <c r="BG369" i="5"/>
  <c r="BF369" i="5"/>
  <c r="T369" i="5"/>
  <c r="R369" i="5"/>
  <c r="P369" i="5"/>
  <c r="BI368" i="5"/>
  <c r="BH368" i="5"/>
  <c r="BG368" i="5"/>
  <c r="BF368" i="5"/>
  <c r="T368" i="5"/>
  <c r="R368" i="5"/>
  <c r="P368" i="5"/>
  <c r="BI367" i="5"/>
  <c r="BH367" i="5"/>
  <c r="BG367" i="5"/>
  <c r="BF367" i="5"/>
  <c r="T367" i="5"/>
  <c r="R367" i="5"/>
  <c r="P367" i="5"/>
  <c r="BI366" i="5"/>
  <c r="BH366" i="5"/>
  <c r="BG366" i="5"/>
  <c r="BF366" i="5"/>
  <c r="T366" i="5"/>
  <c r="R366" i="5"/>
  <c r="P366" i="5"/>
  <c r="BI365" i="5"/>
  <c r="BH365" i="5"/>
  <c r="BG365" i="5"/>
  <c r="BF365" i="5"/>
  <c r="T365" i="5"/>
  <c r="R365" i="5"/>
  <c r="P365" i="5"/>
  <c r="BI364" i="5"/>
  <c r="BH364" i="5"/>
  <c r="BG364" i="5"/>
  <c r="BF364" i="5"/>
  <c r="T364" i="5"/>
  <c r="R364" i="5"/>
  <c r="P364" i="5"/>
  <c r="BI363" i="5"/>
  <c r="BH363" i="5"/>
  <c r="BG363" i="5"/>
  <c r="BF363" i="5"/>
  <c r="T363" i="5"/>
  <c r="R363" i="5"/>
  <c r="P363" i="5"/>
  <c r="BI362" i="5"/>
  <c r="BH362" i="5"/>
  <c r="BG362" i="5"/>
  <c r="BF362" i="5"/>
  <c r="T362" i="5"/>
  <c r="R362" i="5"/>
  <c r="P362" i="5"/>
  <c r="BI361" i="5"/>
  <c r="BH361" i="5"/>
  <c r="BG361" i="5"/>
  <c r="BF361" i="5"/>
  <c r="T361" i="5"/>
  <c r="R361" i="5"/>
  <c r="P361" i="5"/>
  <c r="BI359" i="5"/>
  <c r="BH359" i="5"/>
  <c r="BG359" i="5"/>
  <c r="BF359" i="5"/>
  <c r="T359" i="5"/>
  <c r="R359" i="5"/>
  <c r="P359" i="5"/>
  <c r="BI358" i="5"/>
  <c r="BH358" i="5"/>
  <c r="BG358" i="5"/>
  <c r="BF358" i="5"/>
  <c r="T358" i="5"/>
  <c r="R358" i="5"/>
  <c r="P358" i="5"/>
  <c r="BI357" i="5"/>
  <c r="BH357" i="5"/>
  <c r="BG357" i="5"/>
  <c r="BF357" i="5"/>
  <c r="T357" i="5"/>
  <c r="R357" i="5"/>
  <c r="P357" i="5"/>
  <c r="BI356" i="5"/>
  <c r="BH356" i="5"/>
  <c r="BG356" i="5"/>
  <c r="BF356" i="5"/>
  <c r="T356" i="5"/>
  <c r="R356" i="5"/>
  <c r="P356" i="5"/>
  <c r="BI347" i="5"/>
  <c r="BH347" i="5"/>
  <c r="BG347" i="5"/>
  <c r="BF347" i="5"/>
  <c r="T347" i="5"/>
  <c r="R347" i="5"/>
  <c r="P347" i="5"/>
  <c r="BI345" i="5"/>
  <c r="BH345" i="5"/>
  <c r="BG345" i="5"/>
  <c r="BF345" i="5"/>
  <c r="T345" i="5"/>
  <c r="R345" i="5"/>
  <c r="P345" i="5"/>
  <c r="BI344" i="5"/>
  <c r="BH344" i="5"/>
  <c r="BG344" i="5"/>
  <c r="BF344" i="5"/>
  <c r="T344" i="5"/>
  <c r="R344" i="5"/>
  <c r="P344" i="5"/>
  <c r="BI343" i="5"/>
  <c r="BH343" i="5"/>
  <c r="BG343" i="5"/>
  <c r="BF343" i="5"/>
  <c r="T343" i="5"/>
  <c r="R343" i="5"/>
  <c r="P343" i="5"/>
  <c r="BI342" i="5"/>
  <c r="BH342" i="5"/>
  <c r="BG342" i="5"/>
  <c r="BF342" i="5"/>
  <c r="T342" i="5"/>
  <c r="R342" i="5"/>
  <c r="P342" i="5"/>
  <c r="BI341" i="5"/>
  <c r="BH341" i="5"/>
  <c r="BG341" i="5"/>
  <c r="BF341" i="5"/>
  <c r="T341" i="5"/>
  <c r="R341" i="5"/>
  <c r="P341" i="5"/>
  <c r="BI339" i="5"/>
  <c r="BH339" i="5"/>
  <c r="BG339" i="5"/>
  <c r="BF339" i="5"/>
  <c r="T339" i="5"/>
  <c r="R339" i="5"/>
  <c r="P339" i="5"/>
  <c r="BI335" i="5"/>
  <c r="BH335" i="5"/>
  <c r="BG335" i="5"/>
  <c r="BF335" i="5"/>
  <c r="T335" i="5"/>
  <c r="R335" i="5"/>
  <c r="P335" i="5"/>
  <c r="BI332" i="5"/>
  <c r="BH332" i="5"/>
  <c r="BG332" i="5"/>
  <c r="BF332" i="5"/>
  <c r="T332" i="5"/>
  <c r="R332" i="5"/>
  <c r="P332" i="5"/>
  <c r="BI326" i="5"/>
  <c r="BH326" i="5"/>
  <c r="BG326" i="5"/>
  <c r="BF326" i="5"/>
  <c r="T326" i="5"/>
  <c r="R326" i="5"/>
  <c r="P326" i="5"/>
  <c r="BI325" i="5"/>
  <c r="BH325" i="5"/>
  <c r="BG325" i="5"/>
  <c r="BF325" i="5"/>
  <c r="T325" i="5"/>
  <c r="R325" i="5"/>
  <c r="P325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9" i="5"/>
  <c r="BH319" i="5"/>
  <c r="BG319" i="5"/>
  <c r="BF319" i="5"/>
  <c r="T319" i="5"/>
  <c r="R319" i="5"/>
  <c r="P319" i="5"/>
  <c r="BI318" i="5"/>
  <c r="BH318" i="5"/>
  <c r="BG318" i="5"/>
  <c r="BF318" i="5"/>
  <c r="T318" i="5"/>
  <c r="R318" i="5"/>
  <c r="P318" i="5"/>
  <c r="BI317" i="5"/>
  <c r="BH317" i="5"/>
  <c r="BG317" i="5"/>
  <c r="BF317" i="5"/>
  <c r="T317" i="5"/>
  <c r="R317" i="5"/>
  <c r="P317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10" i="5"/>
  <c r="BH310" i="5"/>
  <c r="BG310" i="5"/>
  <c r="BF310" i="5"/>
  <c r="T310" i="5"/>
  <c r="R310" i="5"/>
  <c r="P310" i="5"/>
  <c r="BI306" i="5"/>
  <c r="BH306" i="5"/>
  <c r="BG306" i="5"/>
  <c r="BF306" i="5"/>
  <c r="T306" i="5"/>
  <c r="R306" i="5"/>
  <c r="P306" i="5"/>
  <c r="BI301" i="5"/>
  <c r="BH301" i="5"/>
  <c r="BG301" i="5"/>
  <c r="BF301" i="5"/>
  <c r="T301" i="5"/>
  <c r="R301" i="5"/>
  <c r="P301" i="5"/>
  <c r="BI299" i="5"/>
  <c r="BH299" i="5"/>
  <c r="BG299" i="5"/>
  <c r="BF299" i="5"/>
  <c r="T299" i="5"/>
  <c r="T298" i="5"/>
  <c r="R299" i="5"/>
  <c r="R298" i="5" s="1"/>
  <c r="P299" i="5"/>
  <c r="P298" i="5" s="1"/>
  <c r="BI297" i="5"/>
  <c r="BH297" i="5"/>
  <c r="BG297" i="5"/>
  <c r="BF297" i="5"/>
  <c r="T297" i="5"/>
  <c r="R297" i="5"/>
  <c r="P297" i="5"/>
  <c r="BI296" i="5"/>
  <c r="BH296" i="5"/>
  <c r="BG296" i="5"/>
  <c r="BF296" i="5"/>
  <c r="T296" i="5"/>
  <c r="R296" i="5"/>
  <c r="P296" i="5"/>
  <c r="BI294" i="5"/>
  <c r="BH294" i="5"/>
  <c r="BG294" i="5"/>
  <c r="BF294" i="5"/>
  <c r="T294" i="5"/>
  <c r="R294" i="5"/>
  <c r="P294" i="5"/>
  <c r="BI291" i="5"/>
  <c r="BH291" i="5"/>
  <c r="BG291" i="5"/>
  <c r="BF291" i="5"/>
  <c r="T291" i="5"/>
  <c r="T290" i="5"/>
  <c r="R291" i="5"/>
  <c r="R290" i="5"/>
  <c r="P291" i="5"/>
  <c r="P290" i="5" s="1"/>
  <c r="BI288" i="5"/>
  <c r="BH288" i="5"/>
  <c r="BG288" i="5"/>
  <c r="BF288" i="5"/>
  <c r="T288" i="5"/>
  <c r="R288" i="5"/>
  <c r="P288" i="5"/>
  <c r="BI287" i="5"/>
  <c r="BH287" i="5"/>
  <c r="BG287" i="5"/>
  <c r="BF287" i="5"/>
  <c r="T287" i="5"/>
  <c r="R287" i="5"/>
  <c r="P287" i="5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1" i="5"/>
  <c r="BH281" i="5"/>
  <c r="BG281" i="5"/>
  <c r="BF281" i="5"/>
  <c r="T281" i="5"/>
  <c r="R281" i="5"/>
  <c r="P281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2" i="5"/>
  <c r="BH252" i="5"/>
  <c r="BG252" i="5"/>
  <c r="BF252" i="5"/>
  <c r="T252" i="5"/>
  <c r="R252" i="5"/>
  <c r="P252" i="5"/>
  <c r="BI246" i="5"/>
  <c r="BH246" i="5"/>
  <c r="BG246" i="5"/>
  <c r="BF246" i="5"/>
  <c r="T246" i="5"/>
  <c r="R246" i="5"/>
  <c r="P246" i="5"/>
  <c r="BI242" i="5"/>
  <c r="BH242" i="5"/>
  <c r="BG242" i="5"/>
  <c r="BF242" i="5"/>
  <c r="T242" i="5"/>
  <c r="R242" i="5"/>
  <c r="P242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0" i="5"/>
  <c r="BH210" i="5"/>
  <c r="BG210" i="5"/>
  <c r="BF210" i="5"/>
  <c r="T210" i="5"/>
  <c r="R210" i="5"/>
  <c r="P210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1" i="5"/>
  <c r="BH181" i="5"/>
  <c r="BG181" i="5"/>
  <c r="BF181" i="5"/>
  <c r="T181" i="5"/>
  <c r="R181" i="5"/>
  <c r="P181" i="5"/>
  <c r="BI177" i="5"/>
  <c r="BH177" i="5"/>
  <c r="BG177" i="5"/>
  <c r="BF177" i="5"/>
  <c r="T177" i="5"/>
  <c r="R177" i="5"/>
  <c r="P177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52" i="5"/>
  <c r="BH152" i="5"/>
  <c r="BG152" i="5"/>
  <c r="BF152" i="5"/>
  <c r="T152" i="5"/>
  <c r="R152" i="5"/>
  <c r="P152" i="5"/>
  <c r="J146" i="5"/>
  <c r="F145" i="5"/>
  <c r="F143" i="5"/>
  <c r="E141" i="5"/>
  <c r="J92" i="5"/>
  <c r="F91" i="5"/>
  <c r="F89" i="5"/>
  <c r="E87" i="5"/>
  <c r="J21" i="5"/>
  <c r="E21" i="5"/>
  <c r="J91" i="5" s="1"/>
  <c r="J20" i="5"/>
  <c r="J18" i="5"/>
  <c r="E18" i="5"/>
  <c r="F146" i="5" s="1"/>
  <c r="J17" i="5"/>
  <c r="J12" i="5"/>
  <c r="J143" i="5"/>
  <c r="E7" i="5"/>
  <c r="E139" i="5"/>
  <c r="J37" i="4"/>
  <c r="J36" i="4"/>
  <c r="AY97" i="1" s="1"/>
  <c r="J35" i="4"/>
  <c r="AX97" i="1"/>
  <c r="BI335" i="4"/>
  <c r="BH335" i="4"/>
  <c r="BG335" i="4"/>
  <c r="BF335" i="4"/>
  <c r="T335" i="4"/>
  <c r="R335" i="4"/>
  <c r="P335" i="4"/>
  <c r="BI334" i="4"/>
  <c r="BH334" i="4"/>
  <c r="BG334" i="4"/>
  <c r="BF334" i="4"/>
  <c r="T334" i="4"/>
  <c r="R334" i="4"/>
  <c r="P334" i="4"/>
  <c r="BI333" i="4"/>
  <c r="BH333" i="4"/>
  <c r="BG333" i="4"/>
  <c r="BF333" i="4"/>
  <c r="T333" i="4"/>
  <c r="R333" i="4"/>
  <c r="P333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6" i="4"/>
  <c r="BH326" i="4"/>
  <c r="BG326" i="4"/>
  <c r="BF326" i="4"/>
  <c r="T326" i="4"/>
  <c r="R326" i="4"/>
  <c r="P326" i="4"/>
  <c r="BI324" i="4"/>
  <c r="BH324" i="4"/>
  <c r="BG324" i="4"/>
  <c r="BF324" i="4"/>
  <c r="T324" i="4"/>
  <c r="R324" i="4"/>
  <c r="P324" i="4"/>
  <c r="BI319" i="4"/>
  <c r="BH319" i="4"/>
  <c r="BG319" i="4"/>
  <c r="BF319" i="4"/>
  <c r="T319" i="4"/>
  <c r="R319" i="4"/>
  <c r="P319" i="4"/>
  <c r="BI316" i="4"/>
  <c r="BH316" i="4"/>
  <c r="BG316" i="4"/>
  <c r="BF316" i="4"/>
  <c r="T316" i="4"/>
  <c r="T315" i="4"/>
  <c r="R316" i="4"/>
  <c r="R315" i="4" s="1"/>
  <c r="P316" i="4"/>
  <c r="P315" i="4" s="1"/>
  <c r="BI313" i="4"/>
  <c r="BH313" i="4"/>
  <c r="BG313" i="4"/>
  <c r="BF313" i="4"/>
  <c r="T313" i="4"/>
  <c r="R313" i="4"/>
  <c r="P313" i="4"/>
  <c r="BI312" i="4"/>
  <c r="BH312" i="4"/>
  <c r="BG312" i="4"/>
  <c r="BF312" i="4"/>
  <c r="T312" i="4"/>
  <c r="R312" i="4"/>
  <c r="P312" i="4"/>
  <c r="BI310" i="4"/>
  <c r="BH310" i="4"/>
  <c r="BG310" i="4"/>
  <c r="BF310" i="4"/>
  <c r="T310" i="4"/>
  <c r="R310" i="4"/>
  <c r="P310" i="4"/>
  <c r="BI308" i="4"/>
  <c r="BH308" i="4"/>
  <c r="BG308" i="4"/>
  <c r="BF308" i="4"/>
  <c r="T308" i="4"/>
  <c r="R308" i="4"/>
  <c r="P308" i="4"/>
  <c r="BI307" i="4"/>
  <c r="BH307" i="4"/>
  <c r="BG307" i="4"/>
  <c r="BF307" i="4"/>
  <c r="T307" i="4"/>
  <c r="R307" i="4"/>
  <c r="P307" i="4"/>
  <c r="BI305" i="4"/>
  <c r="BH305" i="4"/>
  <c r="BG305" i="4"/>
  <c r="BF305" i="4"/>
  <c r="T305" i="4"/>
  <c r="R305" i="4"/>
  <c r="P305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301" i="4"/>
  <c r="BH301" i="4"/>
  <c r="BG301" i="4"/>
  <c r="BF301" i="4"/>
  <c r="T301" i="4"/>
  <c r="R301" i="4"/>
  <c r="P301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7" i="4"/>
  <c r="BH297" i="4"/>
  <c r="BG297" i="4"/>
  <c r="BF297" i="4"/>
  <c r="T297" i="4"/>
  <c r="R297" i="4"/>
  <c r="P297" i="4"/>
  <c r="BI296" i="4"/>
  <c r="BH296" i="4"/>
  <c r="BG296" i="4"/>
  <c r="BF296" i="4"/>
  <c r="T296" i="4"/>
  <c r="R296" i="4"/>
  <c r="P296" i="4"/>
  <c r="BI292" i="4"/>
  <c r="BH292" i="4"/>
  <c r="BG292" i="4"/>
  <c r="BF292" i="4"/>
  <c r="T292" i="4"/>
  <c r="R292" i="4"/>
  <c r="P292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1" i="4"/>
  <c r="BH281" i="4"/>
  <c r="BG281" i="4"/>
  <c r="BF281" i="4"/>
  <c r="T281" i="4"/>
  <c r="R281" i="4"/>
  <c r="P281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68" i="4"/>
  <c r="BH268" i="4"/>
  <c r="BG268" i="4"/>
  <c r="BF268" i="4"/>
  <c r="T268" i="4"/>
  <c r="R268" i="4"/>
  <c r="P268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T251" i="4" s="1"/>
  <c r="R252" i="4"/>
  <c r="R251" i="4"/>
  <c r="P252" i="4"/>
  <c r="P251" i="4" s="1"/>
  <c r="BI249" i="4"/>
  <c r="BH249" i="4"/>
  <c r="BG249" i="4"/>
  <c r="BF249" i="4"/>
  <c r="T249" i="4"/>
  <c r="R249" i="4"/>
  <c r="P249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T210" i="4"/>
  <c r="R211" i="4"/>
  <c r="R210" i="4"/>
  <c r="P211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0" i="4"/>
  <c r="BH200" i="4"/>
  <c r="BG200" i="4"/>
  <c r="BF200" i="4"/>
  <c r="T200" i="4"/>
  <c r="T199" i="4"/>
  <c r="R200" i="4"/>
  <c r="R199" i="4"/>
  <c r="P200" i="4"/>
  <c r="P199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0" i="4"/>
  <c r="BH170" i="4"/>
  <c r="BG170" i="4"/>
  <c r="BF170" i="4"/>
  <c r="T170" i="4"/>
  <c r="R170" i="4"/>
  <c r="P170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T133" i="4"/>
  <c r="R134" i="4"/>
  <c r="R133" i="4"/>
  <c r="P134" i="4"/>
  <c r="P133" i="4"/>
  <c r="J129" i="4"/>
  <c r="F128" i="4"/>
  <c r="F126" i="4"/>
  <c r="E124" i="4"/>
  <c r="J92" i="4"/>
  <c r="F91" i="4"/>
  <c r="F89" i="4"/>
  <c r="E87" i="4"/>
  <c r="J21" i="4"/>
  <c r="E21" i="4"/>
  <c r="J128" i="4" s="1"/>
  <c r="J20" i="4"/>
  <c r="J18" i="4"/>
  <c r="E18" i="4"/>
  <c r="F92" i="4"/>
  <c r="J17" i="4"/>
  <c r="J12" i="4"/>
  <c r="J89" i="4" s="1"/>
  <c r="E7" i="4"/>
  <c r="E122" i="4"/>
  <c r="J37" i="3"/>
  <c r="J36" i="3"/>
  <c r="AY96" i="1" s="1"/>
  <c r="J35" i="3"/>
  <c r="AX96" i="1" s="1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T401" i="3"/>
  <c r="R402" i="3"/>
  <c r="R401" i="3" s="1"/>
  <c r="P402" i="3"/>
  <c r="P401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5" i="3"/>
  <c r="BH335" i="3"/>
  <c r="BG335" i="3"/>
  <c r="BF335" i="3"/>
  <c r="T335" i="3"/>
  <c r="R335" i="3"/>
  <c r="P335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3" i="3"/>
  <c r="BH323" i="3"/>
  <c r="BG323" i="3"/>
  <c r="BF323" i="3"/>
  <c r="T323" i="3"/>
  <c r="R323" i="3"/>
  <c r="P323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T226" i="3"/>
  <c r="R227" i="3"/>
  <c r="R226" i="3"/>
  <c r="P227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J130" i="3"/>
  <c r="F129" i="3"/>
  <c r="F127" i="3"/>
  <c r="E125" i="3"/>
  <c r="J92" i="3"/>
  <c r="F91" i="3"/>
  <c r="F89" i="3"/>
  <c r="E87" i="3"/>
  <c r="J21" i="3"/>
  <c r="E21" i="3"/>
  <c r="J129" i="3"/>
  <c r="J20" i="3"/>
  <c r="J18" i="3"/>
  <c r="E18" i="3"/>
  <c r="F130" i="3"/>
  <c r="J17" i="3"/>
  <c r="J12" i="3"/>
  <c r="J89" i="3"/>
  <c r="E7" i="3"/>
  <c r="E85" i="3" s="1"/>
  <c r="J37" i="2"/>
  <c r="J36" i="2"/>
  <c r="AY95" i="1"/>
  <c r="J35" i="2"/>
  <c r="AX95" i="1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T172" i="2" s="1"/>
  <c r="T171" i="2" s="1"/>
  <c r="R173" i="2"/>
  <c r="R172" i="2"/>
  <c r="R171" i="2" s="1"/>
  <c r="P173" i="2"/>
  <c r="P172" i="2" s="1"/>
  <c r="P171" i="2" s="1"/>
  <c r="BI170" i="2"/>
  <c r="BH170" i="2"/>
  <c r="BG170" i="2"/>
  <c r="BF170" i="2"/>
  <c r="T170" i="2"/>
  <c r="T169" i="2" s="1"/>
  <c r="R170" i="2"/>
  <c r="R169" i="2"/>
  <c r="P170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J128" i="2"/>
  <c r="F127" i="2"/>
  <c r="F125" i="2"/>
  <c r="E123" i="2"/>
  <c r="J92" i="2"/>
  <c r="F91" i="2"/>
  <c r="F89" i="2"/>
  <c r="E87" i="2"/>
  <c r="J21" i="2"/>
  <c r="E21" i="2"/>
  <c r="J91" i="2" s="1"/>
  <c r="J20" i="2"/>
  <c r="J18" i="2"/>
  <c r="E18" i="2"/>
  <c r="F128" i="2" s="1"/>
  <c r="J17" i="2"/>
  <c r="J12" i="2"/>
  <c r="J125" i="2"/>
  <c r="E7" i="2"/>
  <c r="E85" i="2" s="1"/>
  <c r="L90" i="1"/>
  <c r="AM90" i="1"/>
  <c r="AM89" i="1"/>
  <c r="L89" i="1"/>
  <c r="AM87" i="1"/>
  <c r="L87" i="1"/>
  <c r="L85" i="1"/>
  <c r="L84" i="1"/>
  <c r="BK151" i="2"/>
  <c r="BK165" i="2"/>
  <c r="BK143" i="2"/>
  <c r="J256" i="2"/>
  <c r="BK159" i="2"/>
  <c r="J232" i="2"/>
  <c r="J225" i="2"/>
  <c r="BK249" i="2"/>
  <c r="BK254" i="2"/>
  <c r="J304" i="2"/>
  <c r="BK372" i="3"/>
  <c r="J240" i="3"/>
  <c r="J402" i="3"/>
  <c r="BK354" i="3"/>
  <c r="BK280" i="3"/>
  <c r="BK184" i="3"/>
  <c r="J328" i="3"/>
  <c r="J385" i="3"/>
  <c r="J261" i="3"/>
  <c r="BK205" i="3"/>
  <c r="BK394" i="3"/>
  <c r="BK181" i="3"/>
  <c r="J154" i="3"/>
  <c r="J247" i="3"/>
  <c r="BK328" i="3"/>
  <c r="J366" i="3"/>
  <c r="BK235" i="3"/>
  <c r="J264" i="4"/>
  <c r="BK326" i="4"/>
  <c r="J208" i="4"/>
  <c r="J296" i="4"/>
  <c r="J191" i="4"/>
  <c r="BK151" i="4"/>
  <c r="J308" i="4"/>
  <c r="J252" i="4"/>
  <c r="J214" i="4"/>
  <c r="J329" i="4"/>
  <c r="BK279" i="4"/>
  <c r="J151" i="4"/>
  <c r="BK284" i="4"/>
  <c r="J312" i="4"/>
  <c r="BK216" i="4"/>
  <c r="BK302" i="4"/>
  <c r="J286" i="4"/>
  <c r="J183" i="4"/>
  <c r="BK274" i="4"/>
  <c r="BK195" i="4"/>
  <c r="BK759" i="5"/>
  <c r="J727" i="5"/>
  <c r="BK526" i="5"/>
  <c r="BK425" i="5"/>
  <c r="J367" i="5"/>
  <c r="J324" i="5"/>
  <c r="BK266" i="5"/>
  <c r="J223" i="5"/>
  <c r="J674" i="5"/>
  <c r="BK546" i="5"/>
  <c r="J526" i="5"/>
  <c r="J507" i="5"/>
  <c r="J467" i="5"/>
  <c r="J431" i="5"/>
  <c r="J419" i="5"/>
  <c r="J809" i="5"/>
  <c r="J703" i="5"/>
  <c r="BK618" i="5"/>
  <c r="J540" i="5"/>
  <c r="J484" i="5"/>
  <c r="J425" i="5"/>
  <c r="J388" i="5"/>
  <c r="BK344" i="5"/>
  <c r="J301" i="5"/>
  <c r="BK792" i="5"/>
  <c r="BK770" i="5"/>
  <c r="BK740" i="5"/>
  <c r="J707" i="5"/>
  <c r="BK656" i="5"/>
  <c r="J607" i="5"/>
  <c r="BK544" i="5"/>
  <c r="J508" i="5"/>
  <c r="BK464" i="5"/>
  <c r="J426" i="5"/>
  <c r="J406" i="5"/>
  <c r="J369" i="5"/>
  <c r="J342" i="5"/>
  <c r="J299" i="5"/>
  <c r="J266" i="5"/>
  <c r="J242" i="5"/>
  <c r="J171" i="5"/>
  <c r="BK359" i="5"/>
  <c r="J318" i="5"/>
  <c r="BK277" i="5"/>
  <c r="J222" i="5"/>
  <c r="J177" i="5"/>
  <c r="J740" i="5"/>
  <c r="BK664" i="5"/>
  <c r="J590" i="5"/>
  <c r="BK485" i="5"/>
  <c r="J389" i="5"/>
  <c r="J730" i="5"/>
  <c r="J765" i="5"/>
  <c r="BK721" i="5"/>
  <c r="J495" i="5"/>
  <c r="J335" i="5"/>
  <c r="J794" i="5"/>
  <c r="J594" i="5"/>
  <c r="J497" i="5"/>
  <c r="BK400" i="5"/>
  <c r="J692" i="5"/>
  <c r="BK262" i="5"/>
  <c r="J612" i="5"/>
  <c r="BK505" i="5"/>
  <c r="J320" i="5"/>
  <c r="J331" i="6"/>
  <c r="BK191" i="6"/>
  <c r="J381" i="6"/>
  <c r="J324" i="6"/>
  <c r="BK421" i="6"/>
  <c r="J269" i="6"/>
  <c r="BK196" i="6"/>
  <c r="BK410" i="6"/>
  <c r="BK373" i="6"/>
  <c r="J346" i="6"/>
  <c r="J322" i="6"/>
  <c r="J289" i="6"/>
  <c r="J274" i="6"/>
  <c r="J176" i="6"/>
  <c r="BK280" i="6"/>
  <c r="J413" i="6"/>
  <c r="BK168" i="6"/>
  <c r="J291" i="6"/>
  <c r="BK412" i="6"/>
  <c r="BK302" i="6"/>
  <c r="J265" i="6"/>
  <c r="J184" i="6"/>
  <c r="BK297" i="6"/>
  <c r="J145" i="6"/>
  <c r="BK143" i="6"/>
  <c r="J351" i="6"/>
  <c r="J316" i="6"/>
  <c r="J152" i="6"/>
  <c r="BK179" i="7"/>
  <c r="BK201" i="7"/>
  <c r="BK158" i="7"/>
  <c r="J616" i="8"/>
  <c r="BK467" i="8"/>
  <c r="BK414" i="8"/>
  <c r="BK376" i="8"/>
  <c r="BK278" i="8"/>
  <c r="BK227" i="8"/>
  <c r="BK651" i="8"/>
  <c r="J611" i="8"/>
  <c r="J551" i="8"/>
  <c r="J490" i="8"/>
  <c r="J331" i="8"/>
  <c r="J253" i="8"/>
  <c r="BK667" i="8"/>
  <c r="J599" i="8"/>
  <c r="BK504" i="8"/>
  <c r="J385" i="8"/>
  <c r="BK344" i="8"/>
  <c r="J243" i="8"/>
  <c r="J620" i="8"/>
  <c r="J597" i="8"/>
  <c r="BK576" i="8"/>
  <c r="J520" i="8"/>
  <c r="J471" i="8"/>
  <c r="J438" i="8"/>
  <c r="J365" i="8"/>
  <c r="BK328" i="8"/>
  <c r="J272" i="8"/>
  <c r="BK240" i="8"/>
  <c r="J201" i="8"/>
  <c r="J157" i="8"/>
  <c r="BK495" i="8"/>
  <c r="BK412" i="8"/>
  <c r="BK321" i="8"/>
  <c r="J244" i="8"/>
  <c r="J182" i="8"/>
  <c r="J679" i="8"/>
  <c r="J614" i="8"/>
  <c r="BK564" i="8"/>
  <c r="J502" i="8"/>
  <c r="J469" i="8"/>
  <c r="BK418" i="8"/>
  <c r="J309" i="8"/>
  <c r="J246" i="8"/>
  <c r="BK674" i="8"/>
  <c r="BK534" i="8"/>
  <c r="J386" i="8"/>
  <c r="BK253" i="8"/>
  <c r="J557" i="8"/>
  <c r="J440" i="8"/>
  <c r="J294" i="8"/>
  <c r="J229" i="8"/>
  <c r="BK627" i="8"/>
  <c r="J587" i="8"/>
  <c r="J574" i="8"/>
  <c r="BK673" i="8"/>
  <c r="J269" i="8"/>
  <c r="J595" i="8"/>
  <c r="BK388" i="8"/>
  <c r="BK374" i="9"/>
  <c r="BK312" i="9"/>
  <c r="J487" i="9"/>
  <c r="J440" i="9"/>
  <c r="BK352" i="9"/>
  <c r="BK225" i="9"/>
  <c r="J392" i="9"/>
  <c r="BK477" i="9"/>
  <c r="J404" i="9"/>
  <c r="J318" i="9"/>
  <c r="J230" i="9"/>
  <c r="BK371" i="9"/>
  <c r="BK229" i="9"/>
  <c r="J285" i="9"/>
  <c r="BK473" i="9"/>
  <c r="J416" i="9"/>
  <c r="BK495" i="9"/>
  <c r="BK442" i="9"/>
  <c r="BK490" i="9"/>
  <c r="BK265" i="9"/>
  <c r="J445" i="9"/>
  <c r="BK247" i="9"/>
  <c r="J384" i="9"/>
  <c r="J308" i="9"/>
  <c r="BK268" i="2"/>
  <c r="BK142" i="2"/>
  <c r="BK245" i="2"/>
  <c r="BK167" i="2"/>
  <c r="J254" i="2"/>
  <c r="BK144" i="2"/>
  <c r="BK179" i="2"/>
  <c r="BK278" i="2"/>
  <c r="BK240" i="2"/>
  <c r="J208" i="2"/>
  <c r="J163" i="2"/>
  <c r="J138" i="2"/>
  <c r="J229" i="2"/>
  <c r="J183" i="2"/>
  <c r="BK266" i="2"/>
  <c r="BK181" i="2"/>
  <c r="BK298" i="2"/>
  <c r="BK248" i="2"/>
  <c r="BK188" i="2"/>
  <c r="J144" i="2"/>
  <c r="BK211" i="2"/>
  <c r="BK185" i="2"/>
  <c r="J307" i="2"/>
  <c r="J279" i="2"/>
  <c r="BK385" i="3"/>
  <c r="J346" i="3"/>
  <c r="J284" i="3"/>
  <c r="BK268" i="3"/>
  <c r="BK188" i="3"/>
  <c r="J414" i="3"/>
  <c r="J404" i="3"/>
  <c r="BK377" i="3"/>
  <c r="BK162" i="3"/>
  <c r="J376" i="3"/>
  <c r="J317" i="3"/>
  <c r="J235" i="3"/>
  <c r="J209" i="3"/>
  <c r="J174" i="3"/>
  <c r="BK341" i="3"/>
  <c r="BK238" i="3"/>
  <c r="J148" i="3"/>
  <c r="J213" i="3"/>
  <c r="J138" i="3"/>
  <c r="J360" i="3"/>
  <c r="BK284" i="3"/>
  <c r="BK250" i="3"/>
  <c r="J197" i="3"/>
  <c r="J150" i="3"/>
  <c r="BK270" i="3"/>
  <c r="BK187" i="3"/>
  <c r="BK289" i="3"/>
  <c r="BK156" i="3"/>
  <c r="J271" i="3"/>
  <c r="BK209" i="3"/>
  <c r="J354" i="3"/>
  <c r="BK287" i="3"/>
  <c r="J243" i="3"/>
  <c r="BK148" i="3"/>
  <c r="BK368" i="3"/>
  <c r="J200" i="3"/>
  <c r="J377" i="3"/>
  <c r="BK311" i="3"/>
  <c r="BK251" i="3"/>
  <c r="J212" i="3"/>
  <c r="BK305" i="4"/>
  <c r="BK249" i="4"/>
  <c r="BK137" i="4"/>
  <c r="J304" i="4"/>
  <c r="BK233" i="4"/>
  <c r="BK160" i="4"/>
  <c r="BK197" i="4"/>
  <c r="BK225" i="4"/>
  <c r="J160" i="4"/>
  <c r="J327" i="4"/>
  <c r="BK300" i="4"/>
  <c r="BK222" i="4"/>
  <c r="BK327" i="4"/>
  <c r="BK277" i="4"/>
  <c r="BK170" i="4"/>
  <c r="J334" i="4"/>
  <c r="J326" i="4"/>
  <c r="J729" i="5"/>
  <c r="J584" i="5"/>
  <c r="BK459" i="5"/>
  <c r="BK384" i="5"/>
  <c r="BK358" i="5"/>
  <c r="BK294" i="5"/>
  <c r="BK258" i="5"/>
  <c r="J188" i="5"/>
  <c r="BK654" i="5"/>
  <c r="BK534" i="5"/>
  <c r="BK516" i="5"/>
  <c r="J443" i="5"/>
  <c r="BK408" i="5"/>
  <c r="BK811" i="5"/>
  <c r="BK662" i="5"/>
  <c r="BK584" i="5"/>
  <c r="J559" i="5"/>
  <c r="J510" i="5"/>
  <c r="BK472" i="5"/>
  <c r="J423" i="5"/>
  <c r="J385" i="5"/>
  <c r="J343" i="5"/>
  <c r="BK296" i="5"/>
  <c r="BK796" i="5"/>
  <c r="BK781" i="5"/>
  <c r="BK765" i="5"/>
  <c r="BK729" i="5"/>
  <c r="J691" i="5"/>
  <c r="J609" i="5"/>
  <c r="J523" i="5"/>
  <c r="J258" i="5"/>
  <c r="BK223" i="5"/>
  <c r="BK720" i="5"/>
  <c r="BK644" i="5"/>
  <c r="J496" i="5"/>
  <c r="BK471" i="5"/>
  <c r="J398" i="5"/>
  <c r="J391" i="5"/>
  <c r="BK374" i="5"/>
  <c r="J357" i="5"/>
  <c r="BK319" i="5"/>
  <c r="J629" i="5"/>
  <c r="J586" i="5"/>
  <c r="J536" i="5"/>
  <c r="BK392" i="5"/>
  <c r="J779" i="5"/>
  <c r="BK536" i="5"/>
  <c r="J759" i="5"/>
  <c r="BK614" i="5"/>
  <c r="BK376" i="5"/>
  <c r="BK218" i="5"/>
  <c r="BK609" i="5"/>
  <c r="J464" i="5"/>
  <c r="BK812" i="5"/>
  <c r="BK417" i="5"/>
  <c r="BK730" i="5"/>
  <c r="BK495" i="5"/>
  <c r="BK233" i="5"/>
  <c r="J260" i="6"/>
  <c r="BK420" i="6"/>
  <c r="J366" i="6"/>
  <c r="J295" i="6"/>
  <c r="J143" i="6"/>
  <c r="J272" i="6"/>
  <c r="J187" i="6"/>
  <c r="J188" i="7"/>
  <c r="BK181" i="7"/>
  <c r="J156" i="7"/>
  <c r="J140" i="7"/>
  <c r="J193" i="7"/>
  <c r="J153" i="7"/>
  <c r="J241" i="7"/>
  <c r="BK191" i="7"/>
  <c r="BK159" i="7"/>
  <c r="J251" i="7"/>
  <c r="J221" i="7"/>
  <c r="J183" i="7"/>
  <c r="BK138" i="7"/>
  <c r="BK166" i="7"/>
  <c r="J278" i="7"/>
  <c r="J261" i="7"/>
  <c r="J256" i="7"/>
  <c r="J243" i="7"/>
  <c r="J233" i="7"/>
  <c r="BK224" i="7"/>
  <c r="BK216" i="7"/>
  <c r="J212" i="7"/>
  <c r="BK200" i="7"/>
  <c r="BK195" i="7"/>
  <c r="J174" i="7"/>
  <c r="J164" i="7"/>
  <c r="BK152" i="7"/>
  <c r="BK281" i="7"/>
  <c r="J268" i="7"/>
  <c r="J260" i="7"/>
  <c r="BK153" i="7"/>
  <c r="J283" i="7"/>
  <c r="BK278" i="7"/>
  <c r="BK267" i="7"/>
  <c r="J250" i="7"/>
  <c r="J246" i="7"/>
  <c r="BK239" i="7"/>
  <c r="J229" i="7"/>
  <c r="BK221" i="7"/>
  <c r="J213" i="7"/>
  <c r="BK189" i="7"/>
  <c r="BK173" i="7"/>
  <c r="J662" i="8"/>
  <c r="J543" i="8"/>
  <c r="J420" i="8"/>
  <c r="BK347" i="8"/>
  <c r="J312" i="8"/>
  <c r="BK182" i="8"/>
  <c r="BK652" i="8"/>
  <c r="J529" i="8"/>
  <c r="J450" i="8"/>
  <c r="J390" i="8"/>
  <c r="J332" i="8"/>
  <c r="BK257" i="8"/>
  <c r="BK666" i="8"/>
  <c r="BK639" i="8"/>
  <c r="BK591" i="8"/>
  <c r="J513" i="8"/>
  <c r="BK453" i="8"/>
  <c r="BK294" i="8"/>
  <c r="J670" i="8"/>
  <c r="J618" i="8"/>
  <c r="J549" i="8"/>
  <c r="BK468" i="8"/>
  <c r="BK384" i="8"/>
  <c r="BK354" i="8"/>
  <c r="BK249" i="8"/>
  <c r="J634" i="8"/>
  <c r="BK598" i="8"/>
  <c r="BK559" i="8"/>
  <c r="BK219" i="8"/>
  <c r="BK610" i="8"/>
  <c r="BK373" i="8"/>
  <c r="J328" i="8"/>
  <c r="BK255" i="8"/>
  <c r="J176" i="8"/>
  <c r="BK677" i="8"/>
  <c r="BK609" i="8"/>
  <c r="BK542" i="8"/>
  <c r="J497" i="8"/>
  <c r="J462" i="8"/>
  <c r="J426" i="8"/>
  <c r="J304" i="8"/>
  <c r="J259" i="8"/>
  <c r="J681" i="8"/>
  <c r="J663" i="8"/>
  <c r="BK513" i="8"/>
  <c r="BK440" i="8"/>
  <c r="J316" i="8"/>
  <c r="J170" i="8"/>
  <c r="BK367" i="8"/>
  <c r="J288" i="8"/>
  <c r="BK252" i="8"/>
  <c r="BK170" i="8"/>
  <c r="BK612" i="8"/>
  <c r="J584" i="8"/>
  <c r="BK556" i="8"/>
  <c r="BK489" i="8"/>
  <c r="BK469" i="8"/>
  <c r="J372" i="8"/>
  <c r="BK312" i="8"/>
  <c r="J252" i="8"/>
  <c r="J187" i="8"/>
  <c r="BK599" i="8"/>
  <c r="J530" i="8"/>
  <c r="BK378" i="8"/>
  <c r="J302" i="8"/>
  <c r="J278" i="8"/>
  <c r="BK243" i="8"/>
  <c r="J631" i="8"/>
  <c r="BK481" i="8"/>
  <c r="BK201" i="8"/>
  <c r="J395" i="9"/>
  <c r="BK456" i="9"/>
  <c r="BK377" i="9"/>
  <c r="J289" i="9"/>
  <c r="J428" i="9"/>
  <c r="J336" i="9"/>
  <c r="J509" i="9"/>
  <c r="J470" i="9"/>
  <c r="J389" i="9"/>
  <c r="BK294" i="9"/>
  <c r="BK399" i="9"/>
  <c r="BK246" i="9"/>
  <c r="BK291" i="9"/>
  <c r="BK482" i="9"/>
  <c r="BK310" i="9"/>
  <c r="J280" i="2"/>
  <c r="BK232" i="2"/>
  <c r="BK161" i="2"/>
  <c r="BK136" i="2"/>
  <c r="J188" i="2"/>
  <c r="BK276" i="2"/>
  <c r="BK307" i="2"/>
  <c r="J205" i="2"/>
  <c r="J268" i="2"/>
  <c r="J390" i="3"/>
  <c r="BK253" i="3"/>
  <c r="BK408" i="3"/>
  <c r="BK370" i="3"/>
  <c r="J311" i="3"/>
  <c r="J217" i="3"/>
  <c r="J136" i="3"/>
  <c r="J227" i="3"/>
  <c r="J378" i="3"/>
  <c r="BK335" i="3"/>
  <c r="J246" i="3"/>
  <c r="BK410" i="3"/>
  <c r="BK345" i="3"/>
  <c r="J158" i="3"/>
  <c r="BK291" i="3"/>
  <c r="J182" i="3"/>
  <c r="J272" i="3"/>
  <c r="BK384" i="3"/>
  <c r="BK213" i="3"/>
  <c r="BK257" i="4"/>
  <c r="J301" i="4"/>
  <c r="BK191" i="4"/>
  <c r="BK297" i="4"/>
  <c r="J141" i="4"/>
  <c r="J310" i="4"/>
  <c r="J261" i="4"/>
  <c r="BK193" i="4"/>
  <c r="BK312" i="4"/>
  <c r="J233" i="4"/>
  <c r="J335" i="4"/>
  <c r="BK252" i="4"/>
  <c r="J298" i="4"/>
  <c r="J307" i="4"/>
  <c r="BK200" i="4"/>
  <c r="J185" i="4"/>
  <c r="BK291" i="4"/>
  <c r="J222" i="4"/>
  <c r="J260" i="5"/>
  <c r="BK204" i="5"/>
  <c r="BK603" i="5"/>
  <c r="BK531" i="5"/>
  <c r="J506" i="5"/>
  <c r="BK444" i="5"/>
  <c r="BK420" i="5"/>
  <c r="BK799" i="5"/>
  <c r="BK622" i="5"/>
  <c r="BK555" i="5"/>
  <c r="BK499" i="5"/>
  <c r="J469" i="5"/>
  <c r="J418" i="5"/>
  <c r="BK322" i="5"/>
  <c r="J275" i="5"/>
  <c r="BK785" i="5"/>
  <c r="BK766" i="5"/>
  <c r="J734" i="5"/>
  <c r="J661" i="5"/>
  <c r="J627" i="5"/>
  <c r="J571" i="5"/>
  <c r="J518" i="5"/>
  <c r="J487" i="5"/>
  <c r="BK434" i="5"/>
  <c r="J390" i="5"/>
  <c r="J371" i="5"/>
  <c r="BK363" i="5"/>
  <c r="J313" i="5"/>
  <c r="J272" i="5"/>
  <c r="J246" i="5"/>
  <c r="BK181" i="5"/>
  <c r="J719" i="5"/>
  <c r="J656" i="5"/>
  <c r="BK567" i="5"/>
  <c r="J493" i="5"/>
  <c r="BK431" i="5"/>
  <c r="BK378" i="5"/>
  <c r="BK369" i="5"/>
  <c r="J332" i="5"/>
  <c r="BK281" i="5"/>
  <c r="BK268" i="5"/>
  <c r="BK171" i="5"/>
  <c r="J763" i="5"/>
  <c r="BK692" i="5"/>
  <c r="J657" i="5"/>
  <c r="BK612" i="5"/>
  <c r="BK562" i="5"/>
  <c r="J534" i="5"/>
  <c r="BK489" i="5"/>
  <c r="J413" i="5"/>
  <c r="J384" i="5"/>
  <c r="J210" i="5"/>
  <c r="J654" i="5"/>
  <c r="BK550" i="5"/>
  <c r="BK767" i="5"/>
  <c r="BK750" i="5"/>
  <c r="J682" i="5"/>
  <c r="J446" i="5"/>
  <c r="BK383" i="5"/>
  <c r="J366" i="5"/>
  <c r="BK310" i="5"/>
  <c r="J268" i="5"/>
  <c r="J679" i="5"/>
  <c r="J560" i="5"/>
  <c r="J444" i="5"/>
  <c r="BK388" i="5"/>
  <c r="J807" i="5"/>
  <c r="BK658" i="5"/>
  <c r="BK523" i="5"/>
  <c r="J264" i="5"/>
  <c r="BK794" i="5"/>
  <c r="BK638" i="5"/>
  <c r="J520" i="5"/>
  <c r="J420" i="5"/>
  <c r="J262" i="5"/>
  <c r="BK173" i="5"/>
  <c r="J373" i="6"/>
  <c r="BK256" i="6"/>
  <c r="J206" i="6"/>
  <c r="J140" i="6"/>
  <c r="J407" i="6"/>
  <c r="BK385" i="6"/>
  <c r="J358" i="6"/>
  <c r="J335" i="6"/>
  <c r="J292" i="6"/>
  <c r="BK192" i="6"/>
  <c r="J408" i="6"/>
  <c r="BK296" i="6"/>
  <c r="J276" i="6"/>
  <c r="J244" i="6"/>
  <c r="J174" i="6"/>
  <c r="J270" i="6"/>
  <c r="J247" i="6"/>
  <c r="BK203" i="6"/>
  <c r="J321" i="6"/>
  <c r="J162" i="6"/>
  <c r="J328" i="6"/>
  <c r="BK288" i="6"/>
  <c r="BK162" i="6"/>
  <c r="J395" i="6"/>
  <c r="BK337" i="6"/>
  <c r="J300" i="6"/>
  <c r="BK266" i="6"/>
  <c r="BK241" i="6"/>
  <c r="BK201" i="6"/>
  <c r="J367" i="6"/>
  <c r="J302" i="6"/>
  <c r="BK216" i="6"/>
  <c r="J397" i="6"/>
  <c r="J361" i="6"/>
  <c r="BK430" i="6"/>
  <c r="BK424" i="6"/>
  <c r="J398" i="6"/>
  <c r="BK357" i="6"/>
  <c r="J342" i="6"/>
  <c r="J303" i="6"/>
  <c r="J273" i="7"/>
  <c r="BK174" i="7"/>
  <c r="J635" i="8"/>
  <c r="BK372" i="8"/>
  <c r="BK259" i="8"/>
  <c r="BK478" i="8"/>
  <c r="J357" i="8"/>
  <c r="J267" i="8"/>
  <c r="J602" i="8"/>
  <c r="J498" i="8"/>
  <c r="J245" i="8"/>
  <c r="BK521" i="8"/>
  <c r="J378" i="8"/>
  <c r="J639" i="8"/>
  <c r="BK530" i="8"/>
  <c r="J472" i="8"/>
  <c r="BK420" i="8"/>
  <c r="BK345" i="8"/>
  <c r="J218" i="8"/>
  <c r="BK426" i="8"/>
  <c r="BK319" i="8"/>
  <c r="BK683" i="8"/>
  <c r="BK574" i="8"/>
  <c r="BK448" i="8"/>
  <c r="BK269" i="8"/>
  <c r="BK611" i="8"/>
  <c r="J367" i="8"/>
  <c r="J648" i="8"/>
  <c r="J297" i="8"/>
  <c r="BK581" i="8"/>
  <c r="J474" i="8"/>
  <c r="J318" i="8"/>
  <c r="J153" i="8"/>
  <c r="BK463" i="8"/>
  <c r="BK348" i="8"/>
  <c r="BK248" i="8"/>
  <c r="BK625" i="8"/>
  <c r="BK505" i="8"/>
  <c r="J466" i="8"/>
  <c r="BK241" i="8"/>
  <c r="BK466" i="9"/>
  <c r="BK376" i="9"/>
  <c r="J326" i="9"/>
  <c r="J284" i="9"/>
  <c r="BK238" i="9"/>
  <c r="J477" i="9"/>
  <c r="J454" i="9"/>
  <c r="J411" i="9"/>
  <c r="J382" i="9"/>
  <c r="J354" i="9"/>
  <c r="J294" i="9"/>
  <c r="BK449" i="9"/>
  <c r="J320" i="9"/>
  <c r="J466" i="9"/>
  <c r="BK432" i="9"/>
  <c r="BK405" i="9"/>
  <c r="J228" i="9"/>
  <c r="BK472" i="9"/>
  <c r="BK330" i="9"/>
  <c r="BK253" i="9"/>
  <c r="BK454" i="9"/>
  <c r="BK328" i="9"/>
  <c r="J264" i="9"/>
  <c r="J460" i="9"/>
  <c r="BK424" i="9"/>
  <c r="J288" i="9"/>
  <c r="J240" i="9"/>
  <c r="J491" i="9"/>
  <c r="J436" i="9"/>
  <c r="BK395" i="9"/>
  <c r="J338" i="9"/>
  <c r="BK244" i="9"/>
  <c r="BK494" i="9"/>
  <c r="J425" i="9"/>
  <c r="BK274" i="9"/>
  <c r="BK479" i="9"/>
  <c r="BK362" i="9"/>
  <c r="J276" i="9"/>
  <c r="J226" i="9"/>
  <c r="BK467" i="9"/>
  <c r="BK314" i="9"/>
  <c r="BK130" i="10"/>
  <c r="J177" i="2"/>
  <c r="J298" i="2"/>
  <c r="J263" i="2"/>
  <c r="BK207" i="2"/>
  <c r="BK288" i="2"/>
  <c r="BK183" i="2"/>
  <c r="J151" i="2"/>
  <c r="BK271" i="2"/>
  <c r="BK223" i="2"/>
  <c r="J173" i="2"/>
  <c r="J143" i="2"/>
  <c r="BK191" i="2"/>
  <c r="J242" i="2"/>
  <c r="J179" i="2"/>
  <c r="J288" i="2"/>
  <c r="J266" i="2"/>
  <c r="J244" i="2"/>
  <c r="J154" i="2"/>
  <c r="BK305" i="2"/>
  <c r="BK402" i="3"/>
  <c r="BK349" i="3"/>
  <c r="J282" i="3"/>
  <c r="BK259" i="3"/>
  <c r="BK154" i="3"/>
  <c r="J410" i="3"/>
  <c r="J275" i="3"/>
  <c r="J356" i="3"/>
  <c r="J320" i="3"/>
  <c r="BK224" i="3"/>
  <c r="J372" i="3"/>
  <c r="J256" i="3"/>
  <c r="BK230" i="3"/>
  <c r="J203" i="3"/>
  <c r="J380" i="3"/>
  <c r="J357" i="3"/>
  <c r="J251" i="3"/>
  <c r="BK212" i="3"/>
  <c r="J184" i="3"/>
  <c r="BK399" i="3"/>
  <c r="J218" i="3"/>
  <c r="J285" i="3"/>
  <c r="J349" i="3"/>
  <c r="J156" i="3"/>
  <c r="J412" i="3"/>
  <c r="J292" i="3"/>
  <c r="BK240" i="3"/>
  <c r="BK406" i="3"/>
  <c r="J295" i="3"/>
  <c r="BK178" i="3"/>
  <c r="J400" i="3"/>
  <c r="J358" i="3"/>
  <c r="BK282" i="3"/>
  <c r="BK245" i="3"/>
  <c r="BK202" i="3"/>
  <c r="BK333" i="4"/>
  <c r="J263" i="4"/>
  <c r="J197" i="4"/>
  <c r="BK335" i="4"/>
  <c r="J281" i="4"/>
  <c r="BK196" i="4"/>
  <c r="BK140" i="4"/>
  <c r="BK310" i="4"/>
  <c r="J200" i="4"/>
  <c r="J145" i="4"/>
  <c r="J297" i="4"/>
  <c r="J260" i="4"/>
  <c r="J316" i="4"/>
  <c r="J257" i="4"/>
  <c r="J196" i="4"/>
  <c r="BK307" i="4"/>
  <c r="J134" i="4"/>
  <c r="BK150" i="4"/>
  <c r="J256" i="4"/>
  <c r="J279" i="4"/>
  <c r="BK301" i="4"/>
  <c r="BK256" i="4"/>
  <c r="BK141" i="4"/>
  <c r="BK734" i="5"/>
  <c r="BK691" i="5"/>
  <c r="J538" i="5"/>
  <c r="BK390" i="5"/>
  <c r="BK373" i="5"/>
  <c r="J344" i="5"/>
  <c r="BK285" i="5"/>
  <c r="J234" i="5"/>
  <c r="BK672" i="5"/>
  <c r="BK559" i="5"/>
  <c r="BK540" i="5"/>
  <c r="J519" i="5"/>
  <c r="J472" i="5"/>
  <c r="J422" i="5"/>
  <c r="BK393" i="5"/>
  <c r="J714" i="5"/>
  <c r="J588" i="5"/>
  <c r="BK548" i="5"/>
  <c r="BK456" i="5"/>
  <c r="BK396" i="5"/>
  <c r="BK345" i="5"/>
  <c r="J310" i="5"/>
  <c r="BK784" i="5"/>
  <c r="BK754" i="5"/>
  <c r="BK709" i="5"/>
  <c r="J655" i="5"/>
  <c r="BK625" i="5"/>
  <c r="J561" i="5"/>
  <c r="BK496" i="5"/>
  <c r="BK446" i="5"/>
  <c r="BK399" i="5"/>
  <c r="J370" i="5"/>
  <c r="J345" i="5"/>
  <c r="BK306" i="5"/>
  <c r="J269" i="5"/>
  <c r="BK237" i="5"/>
  <c r="BK163" i="5"/>
  <c r="BK702" i="5"/>
  <c r="J550" i="5"/>
  <c r="BK475" i="5"/>
  <c r="J412" i="5"/>
  <c r="J392" i="5"/>
  <c r="J376" i="5"/>
  <c r="J364" i="5"/>
  <c r="BK317" i="5"/>
  <c r="J278" i="5"/>
  <c r="J235" i="5"/>
  <c r="BK205" i="5"/>
  <c r="BK776" i="5"/>
  <c r="BK714" i="5"/>
  <c r="J648" i="5"/>
  <c r="BK582" i="5"/>
  <c r="J528" i="5"/>
  <c r="BK506" i="5"/>
  <c r="BK409" i="5"/>
  <c r="J237" i="5"/>
  <c r="BK193" i="5"/>
  <c r="BK668" i="5"/>
  <c r="J557" i="5"/>
  <c r="J770" i="5"/>
  <c r="BK763" i="5"/>
  <c r="J722" i="5"/>
  <c r="BK689" i="5"/>
  <c r="BK508" i="5"/>
  <c r="J400" i="5"/>
  <c r="J374" i="5"/>
  <c r="J363" i="5"/>
  <c r="J284" i="5"/>
  <c r="BK235" i="5"/>
  <c r="BK807" i="5"/>
  <c r="J689" i="5"/>
  <c r="BK607" i="5"/>
  <c r="J527" i="5"/>
  <c r="BK427" i="5"/>
  <c r="J380" i="5"/>
  <c r="BK152" i="5"/>
  <c r="BK710" i="5"/>
  <c r="J625" i="5"/>
  <c r="BK380" i="5"/>
  <c r="J169" i="5"/>
  <c r="BK777" i="5"/>
  <c r="BK588" i="5"/>
  <c r="BK511" i="5"/>
  <c r="BK476" i="5"/>
  <c r="BK252" i="5"/>
  <c r="J384" i="6"/>
  <c r="J241" i="6"/>
  <c r="BK205" i="6"/>
  <c r="BK416" i="6"/>
  <c r="J360" i="6"/>
  <c r="BK336" i="6"/>
  <c r="J197" i="6"/>
  <c r="J418" i="6"/>
  <c r="BK397" i="6"/>
  <c r="BK282" i="6"/>
  <c r="BK268" i="6"/>
  <c r="J227" i="6"/>
  <c r="J160" i="6"/>
  <c r="BK265" i="6"/>
  <c r="J246" i="6"/>
  <c r="J389" i="6"/>
  <c r="J277" i="6"/>
  <c r="BK415" i="6"/>
  <c r="BK307" i="6"/>
  <c r="BK242" i="6"/>
  <c r="BK386" i="6"/>
  <c r="BK429" i="6"/>
  <c r="BK294" i="6"/>
  <c r="BK261" i="6"/>
  <c r="J240" i="6"/>
  <c r="J211" i="6"/>
  <c r="BK154" i="6"/>
  <c r="J349" i="6"/>
  <c r="J275" i="6"/>
  <c r="J190" i="6"/>
  <c r="J388" i="6"/>
  <c r="BK217" i="6"/>
  <c r="J422" i="6"/>
  <c r="BK402" i="6"/>
  <c r="BK367" i="6"/>
  <c r="J343" i="6"/>
  <c r="BK291" i="6"/>
  <c r="J279" i="7"/>
  <c r="BK193" i="7"/>
  <c r="J209" i="7"/>
  <c r="J588" i="8"/>
  <c r="BK346" i="8"/>
  <c r="J161" i="8"/>
  <c r="J459" i="8"/>
  <c r="BK394" i="8"/>
  <c r="BK187" i="8"/>
  <c r="J537" i="8"/>
  <c r="BK422" i="8"/>
  <c r="BK658" i="8"/>
  <c r="BK402" i="8"/>
  <c r="J352" i="8"/>
  <c r="BK172" i="8"/>
  <c r="BK560" i="8"/>
  <c r="BK477" i="8"/>
  <c r="J363" i="8"/>
  <c r="J270" i="8"/>
  <c r="J193" i="8"/>
  <c r="BK338" i="8"/>
  <c r="BK200" i="8"/>
  <c r="BK648" i="8"/>
  <c r="J477" i="8"/>
  <c r="J361" i="8"/>
  <c r="BK153" i="8"/>
  <c r="J500" i="8"/>
  <c r="BK202" i="8"/>
  <c r="J321" i="8"/>
  <c r="J197" i="8"/>
  <c r="J518" i="8"/>
  <c r="J442" i="8"/>
  <c r="BK313" i="8"/>
  <c r="BK669" i="8"/>
  <c r="J448" i="8"/>
  <c r="J368" i="8"/>
  <c r="BK292" i="8"/>
  <c r="J247" i="8"/>
  <c r="J649" i="8"/>
  <c r="J545" i="8"/>
  <c r="BK470" i="8"/>
  <c r="BK340" i="8"/>
  <c r="BK423" i="9"/>
  <c r="BK384" i="9"/>
  <c r="J334" i="9"/>
  <c r="J227" i="9"/>
  <c r="J379" i="9"/>
  <c r="BK231" i="9"/>
  <c r="J455" i="9"/>
  <c r="J427" i="9"/>
  <c r="J381" i="9"/>
  <c r="BK301" i="9"/>
  <c r="J247" i="9"/>
  <c r="J447" i="9"/>
  <c r="J406" i="9"/>
  <c r="BK354" i="9"/>
  <c r="BK250" i="9"/>
  <c r="BK480" i="9"/>
  <c r="BK357" i="9"/>
  <c r="BK264" i="9"/>
  <c r="J484" i="9"/>
  <c r="J386" i="9"/>
  <c r="J474" i="9"/>
  <c r="J431" i="9"/>
  <c r="BK318" i="9"/>
  <c r="J256" i="9"/>
  <c r="J508" i="9"/>
  <c r="BK487" i="9"/>
  <c r="BK408" i="9"/>
  <c r="BK370" i="9"/>
  <c r="BK260" i="9"/>
  <c r="BK224" i="9"/>
  <c r="BK436" i="9"/>
  <c r="BK382" i="9"/>
  <c r="BK233" i="9"/>
  <c r="J364" i="9"/>
  <c r="BK230" i="9"/>
  <c r="J473" i="9"/>
  <c r="J374" i="9"/>
  <c r="BK331" i="9"/>
  <c r="J133" i="10"/>
  <c r="J166" i="2"/>
  <c r="BK205" i="2"/>
  <c r="BK296" i="2"/>
  <c r="J260" i="2"/>
  <c r="BK196" i="2"/>
  <c r="J142" i="2"/>
  <c r="J196" i="2"/>
  <c r="J157" i="2"/>
  <c r="J287" i="2"/>
  <c r="J375" i="3"/>
  <c r="BK317" i="3"/>
  <c r="BK277" i="3"/>
  <c r="BK214" i="3"/>
  <c r="BK414" i="3"/>
  <c r="BK400" i="3"/>
  <c r="BK358" i="3"/>
  <c r="BK366" i="3"/>
  <c r="J314" i="3"/>
  <c r="J262" i="3"/>
  <c r="BK216" i="3"/>
  <c r="J205" i="3"/>
  <c r="J162" i="3"/>
  <c r="J177" i="4"/>
  <c r="BK313" i="4"/>
  <c r="BK214" i="4"/>
  <c r="J140" i="4"/>
  <c r="J284" i="4"/>
  <c r="BK179" i="4"/>
  <c r="J302" i="4"/>
  <c r="J745" i="5"/>
  <c r="BK657" i="5"/>
  <c r="BK520" i="5"/>
  <c r="J387" i="5"/>
  <c r="J362" i="5"/>
  <c r="BK301" i="5"/>
  <c r="BK264" i="5"/>
  <c r="BK224" i="5"/>
  <c r="J167" i="5"/>
  <c r="J575" i="5"/>
  <c r="BK527" i="5"/>
  <c r="BK487" i="5"/>
  <c r="J453" i="5"/>
  <c r="BK423" i="5"/>
  <c r="BK394" i="5"/>
  <c r="J721" i="5"/>
  <c r="J659" i="5"/>
  <c r="BK561" i="5"/>
  <c r="J525" i="5"/>
  <c r="J491" i="5"/>
  <c r="J429" i="5"/>
  <c r="BK379" i="5"/>
  <c r="BK341" i="5"/>
  <c r="BK299" i="5"/>
  <c r="BK809" i="5"/>
  <c r="J769" i="5"/>
  <c r="J738" i="5"/>
  <c r="BK688" i="5"/>
  <c r="J646" i="5"/>
  <c r="BK592" i="5"/>
  <c r="J562" i="5"/>
  <c r="J511" i="5"/>
  <c r="J473" i="5"/>
  <c r="BK406" i="5"/>
  <c r="J383" i="5"/>
  <c r="J365" i="5"/>
  <c r="BK284" i="5"/>
  <c r="BK260" i="5"/>
  <c r="BK227" i="5"/>
  <c r="BK775" i="5"/>
  <c r="BK716" i="5"/>
  <c r="BK602" i="5"/>
  <c r="J476" i="5"/>
  <c r="J460" i="5"/>
  <c r="J394" i="5"/>
  <c r="BK377" i="5"/>
  <c r="BK371" i="5"/>
  <c r="BK335" i="5"/>
  <c r="J291" i="5"/>
  <c r="BK269" i="5"/>
  <c r="BK215" i="5"/>
  <c r="J152" i="5"/>
  <c r="BK717" i="5"/>
  <c r="J650" i="5"/>
  <c r="J603" i="5"/>
  <c r="J572" i="5"/>
  <c r="J529" i="5"/>
  <c r="BK484" i="5"/>
  <c r="BK426" i="5"/>
  <c r="BK381" i="5"/>
  <c r="BK191" i="5"/>
  <c r="BK640" i="5"/>
  <c r="J778" i="5"/>
  <c r="BK758" i="5"/>
  <c r="J710" i="5"/>
  <c r="BK629" i="5"/>
  <c r="J417" i="5"/>
  <c r="BK362" i="5"/>
  <c r="BK318" i="5"/>
  <c r="J274" i="5"/>
  <c r="J205" i="5"/>
  <c r="BK696" i="5"/>
  <c r="BK624" i="5"/>
  <c r="BK581" i="5"/>
  <c r="J505" i="5"/>
  <c r="BK440" i="5"/>
  <c r="J378" i="5"/>
  <c r="BK216" i="5"/>
  <c r="J666" i="5"/>
  <c r="J270" i="5"/>
  <c r="J811" i="5"/>
  <c r="J690" i="5"/>
  <c r="J524" i="5"/>
  <c r="J489" i="5"/>
  <c r="J311" i="5"/>
  <c r="J216" i="5"/>
  <c r="J336" i="6"/>
  <c r="BK247" i="6"/>
  <c r="J214" i="6"/>
  <c r="BK152" i="6"/>
  <c r="J406" i="6"/>
  <c r="J375" i="6"/>
  <c r="J341" i="6"/>
  <c r="BK326" i="6"/>
  <c r="J286" i="6"/>
  <c r="J168" i="6"/>
  <c r="BK405" i="6"/>
  <c r="J320" i="6"/>
  <c r="J273" i="6"/>
  <c r="J256" i="6"/>
  <c r="J210" i="6"/>
  <c r="BK176" i="6"/>
  <c r="J242" i="6"/>
  <c r="BK194" i="6"/>
  <c r="BK342" i="6"/>
  <c r="BK283" i="6"/>
  <c r="BK423" i="6"/>
  <c r="BK383" i="6"/>
  <c r="BK187" i="6"/>
  <c r="BK426" i="6"/>
  <c r="BK382" i="6"/>
  <c r="BK425" i="6"/>
  <c r="J304" i="6"/>
  <c r="J268" i="6"/>
  <c r="BK249" i="6"/>
  <c r="J232" i="6"/>
  <c r="J163" i="6"/>
  <c r="BK391" i="6"/>
  <c r="BK293" i="6"/>
  <c r="BK214" i="6"/>
  <c r="J427" i="6"/>
  <c r="BK349" i="6"/>
  <c r="BK210" i="6"/>
  <c r="J421" i="6"/>
  <c r="BK374" i="6"/>
  <c r="BK327" i="6"/>
  <c r="J299" i="6"/>
  <c r="BK200" i="6"/>
  <c r="J154" i="6"/>
  <c r="J152" i="7"/>
  <c r="BK151" i="7"/>
  <c r="J179" i="7"/>
  <c r="BK149" i="7"/>
  <c r="J200" i="7"/>
  <c r="BK177" i="7"/>
  <c r="BK143" i="7"/>
  <c r="BK250" i="7"/>
  <c r="J178" i="7"/>
  <c r="J286" i="7"/>
  <c r="J252" i="7"/>
  <c r="BK236" i="7"/>
  <c r="J191" i="7"/>
  <c r="J145" i="7"/>
  <c r="J186" i="7"/>
  <c r="BK283" i="7"/>
  <c r="J274" i="7"/>
  <c r="J257" i="7"/>
  <c r="J249" i="7"/>
  <c r="J239" i="7"/>
  <c r="BK230" i="7"/>
  <c r="BK223" i="7"/>
  <c r="BK215" i="7"/>
  <c r="BK209" i="7"/>
  <c r="J203" i="7"/>
  <c r="J189" i="7"/>
  <c r="BK170" i="7"/>
  <c r="J159" i="7"/>
  <c r="J285" i="7"/>
  <c r="BK282" i="7"/>
  <c r="J271" i="7"/>
  <c r="BK265" i="7"/>
  <c r="J161" i="7"/>
  <c r="BK286" i="7"/>
  <c r="BK279" i="7"/>
  <c r="BK271" i="7"/>
  <c r="BK256" i="7"/>
  <c r="BK249" i="7"/>
  <c r="J244" i="7"/>
  <c r="J238" i="7"/>
  <c r="J217" i="7"/>
  <c r="BK203" i="7"/>
  <c r="J184" i="7"/>
  <c r="J170" i="7"/>
  <c r="J667" i="8"/>
  <c r="BK538" i="8"/>
  <c r="J416" i="8"/>
  <c r="J369" i="8"/>
  <c r="J335" i="8"/>
  <c r="J241" i="8"/>
  <c r="J672" i="8"/>
  <c r="J651" i="8"/>
  <c r="J475" i="8"/>
  <c r="BK451" i="8"/>
  <c r="J392" i="8"/>
  <c r="BK465" i="8"/>
  <c r="J313" i="8"/>
  <c r="J669" i="8"/>
  <c r="BK597" i="8"/>
  <c r="BK497" i="8"/>
  <c r="J398" i="8"/>
  <c r="BK359" i="8"/>
  <c r="BK266" i="8"/>
  <c r="J633" i="8"/>
  <c r="J605" i="8"/>
  <c r="J582" i="8"/>
  <c r="J538" i="8"/>
  <c r="J506" i="8"/>
  <c r="J666" i="8"/>
  <c r="J394" i="8"/>
  <c r="BK329" i="8"/>
  <c r="J257" i="8"/>
  <c r="J209" i="8"/>
  <c r="BK681" i="8"/>
  <c r="J658" i="8"/>
  <c r="J570" i="8"/>
  <c r="J559" i="8"/>
  <c r="BK509" i="8"/>
  <c r="BK479" i="8"/>
  <c r="J410" i="8"/>
  <c r="J345" i="8"/>
  <c r="J280" i="8"/>
  <c r="J680" i="8"/>
  <c r="BK660" i="8"/>
  <c r="J463" i="8"/>
  <c r="BK361" i="8"/>
  <c r="BK276" i="8"/>
  <c r="J192" i="8"/>
  <c r="BK543" i="8"/>
  <c r="BK370" i="8"/>
  <c r="BK325" i="8"/>
  <c r="J276" i="8"/>
  <c r="BK209" i="8"/>
  <c r="BK632" i="8"/>
  <c r="J601" i="8"/>
  <c r="BK549" i="8"/>
  <c r="J485" i="8"/>
  <c r="J457" i="8"/>
  <c r="BK365" i="8"/>
  <c r="BK297" i="8"/>
  <c r="BK247" i="8"/>
  <c r="BK145" i="8"/>
  <c r="BK475" i="8"/>
  <c r="BK444" i="8"/>
  <c r="J359" i="8"/>
  <c r="J290" i="8"/>
  <c r="BK246" i="8"/>
  <c r="BK207" i="8"/>
  <c r="J632" i="8"/>
  <c r="BK570" i="8"/>
  <c r="J494" i="8"/>
  <c r="J356" i="8"/>
  <c r="BK164" i="8"/>
  <c r="J407" i="9"/>
  <c r="BK343" i="9"/>
  <c r="BK324" i="9"/>
  <c r="BK293" i="9"/>
  <c r="BK249" i="9"/>
  <c r="BK470" i="9"/>
  <c r="BK431" i="9"/>
  <c r="BK407" i="9"/>
  <c r="BK381" i="9"/>
  <c r="BK316" i="9"/>
  <c r="J260" i="9"/>
  <c r="BK426" i="9"/>
  <c r="J253" i="9"/>
  <c r="J451" i="9"/>
  <c r="J424" i="9"/>
  <c r="J394" i="9"/>
  <c r="BK304" i="9"/>
  <c r="BK226" i="9"/>
  <c r="BK421" i="9"/>
  <c r="J356" i="9"/>
  <c r="BK284" i="9"/>
  <c r="BK227" i="9"/>
  <c r="BK403" i="9"/>
  <c r="BK317" i="9"/>
  <c r="BK509" i="9"/>
  <c r="J422" i="9"/>
  <c r="BK278" i="9"/>
  <c r="BK463" i="9"/>
  <c r="J362" i="9"/>
  <c r="BK289" i="9"/>
  <c r="J221" i="9"/>
  <c r="BK483" i="9"/>
  <c r="BK406" i="9"/>
  <c r="J310" i="9"/>
  <c r="J274" i="9"/>
  <c r="BK504" i="9"/>
  <c r="BK429" i="9"/>
  <c r="J331" i="9"/>
  <c r="BK236" i="9"/>
  <c r="BK427" i="9"/>
  <c r="J314" i="9"/>
  <c r="BK484" i="9"/>
  <c r="BK378" i="9"/>
  <c r="BK336" i="9"/>
  <c r="J270" i="9"/>
  <c r="J130" i="10"/>
  <c r="J220" i="2"/>
  <c r="J296" i="2"/>
  <c r="BK256" i="2"/>
  <c r="J200" i="2"/>
  <c r="BK244" i="2"/>
  <c r="J181" i="2"/>
  <c r="BK269" i="2"/>
  <c r="J194" i="2"/>
  <c r="BK236" i="2"/>
  <c r="J185" i="2"/>
  <c r="BK263" i="2"/>
  <c r="BK173" i="2"/>
  <c r="J240" i="2"/>
  <c r="J159" i="2"/>
  <c r="J276" i="2"/>
  <c r="BK208" i="2"/>
  <c r="BK260" i="2"/>
  <c r="BK170" i="2"/>
  <c r="J294" i="2"/>
  <c r="BK376" i="3"/>
  <c r="BK320" i="3"/>
  <c r="BK285" i="3"/>
  <c r="BK252" i="3"/>
  <c r="J170" i="3"/>
  <c r="BK411" i="3"/>
  <c r="J242" i="3"/>
  <c r="J365" i="3"/>
  <c r="BK342" i="3"/>
  <c r="J253" i="3"/>
  <c r="J190" i="3"/>
  <c r="J155" i="3"/>
  <c r="J384" i="3"/>
  <c r="J291" i="3"/>
  <c r="J176" i="3"/>
  <c r="J234" i="3"/>
  <c r="J411" i="3"/>
  <c r="J370" i="3"/>
  <c r="J332" i="3"/>
  <c r="J222" i="3"/>
  <c r="J204" i="3"/>
  <c r="BK158" i="3"/>
  <c r="J388" i="3"/>
  <c r="J244" i="3"/>
  <c r="BK365" i="3"/>
  <c r="J192" i="3"/>
  <c r="BK297" i="3"/>
  <c r="BK375" i="3"/>
  <c r="BK274" i="3"/>
  <c r="BK170" i="3"/>
  <c r="BK281" i="4"/>
  <c r="J211" i="4"/>
  <c r="BK334" i="4"/>
  <c r="BK296" i="4"/>
  <c r="BK220" i="4"/>
  <c r="BK275" i="4"/>
  <c r="BK324" i="4"/>
  <c r="J258" i="4"/>
  <c r="BK134" i="4"/>
  <c r="BK329" i="4"/>
  <c r="BK148" i="4"/>
  <c r="BK738" i="5"/>
  <c r="BK575" i="5"/>
  <c r="J347" i="5"/>
  <c r="BK242" i="5"/>
  <c r="J708" i="5"/>
  <c r="BK521" i="5"/>
  <c r="J434" i="5"/>
  <c r="BK815" i="5"/>
  <c r="BK579" i="5"/>
  <c r="BK432" i="5"/>
  <c r="BK343" i="5"/>
  <c r="BK810" i="5"/>
  <c r="J758" i="5"/>
  <c r="J638" i="5"/>
  <c r="BK514" i="5"/>
  <c r="BK469" i="5"/>
  <c r="BK410" i="5"/>
  <c r="J322" i="5"/>
  <c r="BK222" i="5"/>
  <c r="BK708" i="5"/>
  <c r="BK517" i="5"/>
  <c r="J407" i="5"/>
  <c r="J368" i="5"/>
  <c r="BK272" i="5"/>
  <c r="J754" i="5"/>
  <c r="J672" i="5"/>
  <c r="BK616" i="5"/>
  <c r="BK549" i="5"/>
  <c r="BK507" i="5"/>
  <c r="BK424" i="5"/>
  <c r="J306" i="5"/>
  <c r="J204" i="5"/>
  <c r="BK697" i="5"/>
  <c r="J564" i="5"/>
  <c r="J766" i="5"/>
  <c r="J736" i="5"/>
  <c r="J702" i="5"/>
  <c r="BK513" i="5"/>
  <c r="J395" i="5"/>
  <c r="BK367" i="5"/>
  <c r="BK287" i="5"/>
  <c r="BK246" i="5"/>
  <c r="J163" i="5"/>
  <c r="BK706" i="5"/>
  <c r="J546" i="5"/>
  <c r="BK466" i="5"/>
  <c r="BK403" i="5"/>
  <c r="BK236" i="5"/>
  <c r="J790" i="5"/>
  <c r="J548" i="5"/>
  <c r="J277" i="5"/>
  <c r="J784" i="5"/>
  <c r="BK627" i="5"/>
  <c r="J578" i="5"/>
  <c r="BK418" i="5"/>
  <c r="BK270" i="5"/>
  <c r="J224" i="5"/>
  <c r="BK348" i="6"/>
  <c r="BK240" i="6"/>
  <c r="BK199" i="6"/>
  <c r="BK413" i="6"/>
  <c r="J383" i="6"/>
  <c r="J344" i="6"/>
  <c r="J308" i="6"/>
  <c r="BK275" i="6"/>
  <c r="BK411" i="6"/>
  <c r="BK322" i="6"/>
  <c r="BK289" i="6"/>
  <c r="BK271" i="6"/>
  <c r="J248" i="6"/>
  <c r="BK190" i="6"/>
  <c r="J333" i="6"/>
  <c r="J266" i="6"/>
  <c r="J222" i="6"/>
  <c r="BK189" i="6"/>
  <c r="J325" i="6"/>
  <c r="J424" i="6"/>
  <c r="BK308" i="6"/>
  <c r="BK284" i="6"/>
  <c r="BK181" i="6"/>
  <c r="BK407" i="6"/>
  <c r="BK277" i="6"/>
  <c r="J296" i="6"/>
  <c r="J263" i="6"/>
  <c r="BK239" i="6"/>
  <c r="BK219" i="6"/>
  <c r="J158" i="6"/>
  <c r="BK316" i="6"/>
  <c r="J219" i="6"/>
  <c r="BK183" i="6"/>
  <c r="J374" i="6"/>
  <c r="J327" i="6"/>
  <c r="J426" i="6"/>
  <c r="J405" i="6"/>
  <c r="BK361" i="6"/>
  <c r="BK330" i="6"/>
  <c r="J284" i="6"/>
  <c r="J185" i="6"/>
  <c r="J138" i="7"/>
  <c r="BK168" i="7"/>
  <c r="BK577" i="8"/>
  <c r="J300" i="8"/>
  <c r="J591" i="8"/>
  <c r="BK446" i="8"/>
  <c r="J341" i="8"/>
  <c r="J224" i="8"/>
  <c r="BK589" i="8"/>
  <c r="J504" i="8"/>
  <c r="J451" i="8"/>
  <c r="J348" i="8"/>
  <c r="J249" i="8"/>
  <c r="J145" i="8"/>
  <c r="J340" i="8"/>
  <c r="BK277" i="8"/>
  <c r="BK161" i="8"/>
  <c r="BK662" i="8"/>
  <c r="J521" i="8"/>
  <c r="J461" i="8"/>
  <c r="BK318" i="8"/>
  <c r="BK213" i="8"/>
  <c r="J665" i="8"/>
  <c r="BK427" i="8"/>
  <c r="J268" i="8"/>
  <c r="BK519" i="8"/>
  <c r="BK300" i="8"/>
  <c r="J207" i="8"/>
  <c r="BK551" i="8"/>
  <c r="J458" i="8"/>
  <c r="J327" i="8"/>
  <c r="BK250" i="8"/>
  <c r="BK472" i="8"/>
  <c r="J376" i="8"/>
  <c r="J283" i="8"/>
  <c r="BK229" i="8"/>
  <c r="BK602" i="8"/>
  <c r="BK537" i="8"/>
  <c r="BK485" i="8"/>
  <c r="J444" i="8"/>
  <c r="BK497" i="9"/>
  <c r="J421" i="9"/>
  <c r="J359" i="9"/>
  <c r="J322" i="9"/>
  <c r="J262" i="9"/>
  <c r="J229" i="9"/>
  <c r="BK464" i="9"/>
  <c r="BK448" i="9"/>
  <c r="J409" i="9"/>
  <c r="J397" i="9"/>
  <c r="J366" i="9"/>
  <c r="BK313" i="9"/>
  <c r="J291" i="9"/>
  <c r="BK476" i="9"/>
  <c r="J347" i="9"/>
  <c r="J248" i="9"/>
  <c r="J458" i="9"/>
  <c r="BK425" i="9"/>
  <c r="BK401" i="9"/>
  <c r="J369" i="9"/>
  <c r="BK305" i="9"/>
  <c r="J278" i="9"/>
  <c r="BK445" i="9"/>
  <c r="BK389" i="9"/>
  <c r="J305" i="9"/>
  <c r="BK280" i="9"/>
  <c r="J489" i="9"/>
  <c r="J423" i="9"/>
  <c r="J373" i="9"/>
  <c r="J286" i="9"/>
  <c r="J501" i="9"/>
  <c r="J446" i="9"/>
  <c r="J316" i="9"/>
  <c r="J249" i="9"/>
  <c r="BK364" i="9"/>
  <c r="BK276" i="9"/>
  <c r="J506" i="9"/>
  <c r="BK485" i="9"/>
  <c r="J418" i="9"/>
  <c r="J401" i="9"/>
  <c r="J371" i="9"/>
  <c r="J301" i="9"/>
  <c r="BK242" i="9"/>
  <c r="BK501" i="9"/>
  <c r="BK402" i="9"/>
  <c r="J267" i="9"/>
  <c r="BK434" i="9"/>
  <c r="J304" i="9"/>
  <c r="J242" i="9"/>
  <c r="BK489" i="9"/>
  <c r="BK373" i="9"/>
  <c r="J349" i="9"/>
  <c r="BK277" i="2"/>
  <c r="J290" i="2"/>
  <c r="BK202" i="2"/>
  <c r="BK219" i="2"/>
  <c r="J274" i="3"/>
  <c r="J249" i="3"/>
  <c r="J196" i="3"/>
  <c r="J160" i="3"/>
  <c r="BK308" i="3"/>
  <c r="BK198" i="3"/>
  <c r="J254" i="3"/>
  <c r="J359" i="3"/>
  <c r="J194" i="3"/>
  <c r="BK146" i="3"/>
  <c r="J277" i="3"/>
  <c r="J232" i="3"/>
  <c r="BK378" i="3"/>
  <c r="BK204" i="3"/>
  <c r="J143" i="3"/>
  <c r="BK364" i="3"/>
  <c r="J280" i="3"/>
  <c r="BK232" i="3"/>
  <c r="J332" i="4"/>
  <c r="BK261" i="4"/>
  <c r="BK177" i="4"/>
  <c r="J275" i="4"/>
  <c r="J216" i="4"/>
  <c r="J137" i="4"/>
  <c r="BK183" i="4"/>
  <c r="BK268" i="4"/>
  <c r="J142" i="4"/>
  <c r="BK298" i="4"/>
  <c r="BK258" i="4"/>
  <c r="BK175" i="4"/>
  <c r="BK288" i="4"/>
  <c r="J243" i="4"/>
  <c r="BK332" i="4"/>
  <c r="J225" i="4"/>
  <c r="J170" i="4"/>
  <c r="BK259" i="4"/>
  <c r="BK280" i="4"/>
  <c r="BK292" i="4"/>
  <c r="BK255" i="4"/>
  <c r="J762" i="5"/>
  <c r="BK736" i="5"/>
  <c r="J592" i="5"/>
  <c r="BK429" i="5"/>
  <c r="BK370" i="5"/>
  <c r="BK297" i="5"/>
  <c r="J238" i="5"/>
  <c r="J181" i="5"/>
  <c r="J569" i="5"/>
  <c r="BK524" i="5"/>
  <c r="J482" i="5"/>
  <c r="J440" i="5"/>
  <c r="J404" i="5"/>
  <c r="BK313" i="5"/>
  <c r="J812" i="5"/>
  <c r="BK768" i="5"/>
  <c r="BK722" i="5"/>
  <c r="J662" i="5"/>
  <c r="BK611" i="5"/>
  <c r="BK572" i="5"/>
  <c r="BK515" i="5"/>
  <c r="J499" i="5"/>
  <c r="BK460" i="5"/>
  <c r="BK415" i="5"/>
  <c r="J377" i="5"/>
  <c r="J361" i="5"/>
  <c r="BK288" i="5"/>
  <c r="J252" i="5"/>
  <c r="J215" i="5"/>
  <c r="BK728" i="5"/>
  <c r="J611" i="5"/>
  <c r="BK519" i="5"/>
  <c r="BK481" i="5"/>
  <c r="BK453" i="5"/>
  <c r="BK395" i="5"/>
  <c r="J688" i="5"/>
  <c r="J631" i="5"/>
  <c r="BK554" i="5"/>
  <c r="J427" i="5"/>
  <c r="BK326" i="5"/>
  <c r="BK690" i="5"/>
  <c r="J761" i="5"/>
  <c r="J640" i="5"/>
  <c r="J399" i="5"/>
  <c r="BK291" i="5"/>
  <c r="J814" i="5"/>
  <c r="J512" i="5"/>
  <c r="J341" i="5"/>
  <c r="BK265" i="5"/>
  <c r="J624" i="5"/>
  <c r="J409" i="5"/>
  <c r="BK270" i="6"/>
  <c r="BK173" i="6"/>
  <c r="BK346" i="6"/>
  <c r="BK163" i="6"/>
  <c r="J290" i="6"/>
  <c r="J249" i="6"/>
  <c r="BK149" i="6"/>
  <c r="BK375" i="6"/>
  <c r="J340" i="6"/>
  <c r="BK317" i="6"/>
  <c r="J283" i="6"/>
  <c r="BK206" i="6"/>
  <c r="BK174" i="6"/>
  <c r="BK260" i="6"/>
  <c r="J319" i="6"/>
  <c r="J409" i="6"/>
  <c r="J180" i="6"/>
  <c r="BK340" i="6"/>
  <c r="J282" i="6"/>
  <c r="J234" i="6"/>
  <c r="J149" i="6"/>
  <c r="BK274" i="6"/>
  <c r="BK299" i="6"/>
  <c r="BK417" i="6"/>
  <c r="J337" i="6"/>
  <c r="BK197" i="6"/>
  <c r="J137" i="7"/>
  <c r="J205" i="7"/>
  <c r="J151" i="7"/>
  <c r="BK605" i="8"/>
  <c r="BK523" i="8"/>
  <c r="J447" i="8"/>
  <c r="J370" i="8"/>
  <c r="J282" i="8"/>
  <c r="BK159" i="8"/>
  <c r="J657" i="8"/>
  <c r="J564" i="8"/>
  <c r="J467" i="8"/>
  <c r="BK424" i="8"/>
  <c r="J355" i="8"/>
  <c r="J314" i="8"/>
  <c r="BK197" i="8"/>
  <c r="J650" i="8"/>
  <c r="BK593" i="8"/>
  <c r="BK571" i="8"/>
  <c r="BK476" i="8"/>
  <c r="BK357" i="8"/>
  <c r="J311" i="8"/>
  <c r="BK231" i="8"/>
  <c r="BK657" i="8"/>
  <c r="J542" i="8"/>
  <c r="BK450" i="8"/>
  <c r="BK363" i="8"/>
  <c r="J325" i="8"/>
  <c r="J240" i="8"/>
  <c r="BK618" i="8"/>
  <c r="BK587" i="8"/>
  <c r="J556" i="8"/>
  <c r="J509" i="8"/>
  <c r="BK466" i="8"/>
  <c r="J432" i="8"/>
  <c r="BK369" i="8"/>
  <c r="J337" i="8"/>
  <c r="BK281" i="8"/>
  <c r="J248" i="8"/>
  <c r="BK199" i="8"/>
  <c r="BK600" i="8"/>
  <c r="J428" i="8"/>
  <c r="BK316" i="8"/>
  <c r="J242" i="8"/>
  <c r="J682" i="8"/>
  <c r="J674" i="8"/>
  <c r="J571" i="8"/>
  <c r="BK508" i="8"/>
  <c r="J468" i="8"/>
  <c r="J406" i="8"/>
  <c r="BK283" i="8"/>
  <c r="J677" i="8"/>
  <c r="BK557" i="8"/>
  <c r="BK406" i="8"/>
  <c r="J277" i="8"/>
  <c r="J219" i="8"/>
  <c r="BK471" i="8"/>
  <c r="BK350" i="8"/>
  <c r="BK233" i="8"/>
  <c r="BK614" i="8"/>
  <c r="J579" i="8"/>
  <c r="J505" i="8"/>
  <c r="J481" i="8"/>
  <c r="J388" i="8"/>
  <c r="J362" i="8"/>
  <c r="BK290" i="8"/>
  <c r="J199" i="8"/>
  <c r="BK620" i="8"/>
  <c r="BK327" i="8"/>
  <c r="J231" i="8"/>
  <c r="BK498" i="8"/>
  <c r="BK222" i="9"/>
  <c r="J402" i="9"/>
  <c r="BK240" i="9"/>
  <c r="J405" i="9"/>
  <c r="J298" i="9"/>
  <c r="BK387" i="9"/>
  <c r="J315" i="9"/>
  <c r="J472" i="9"/>
  <c r="BK326" i="9"/>
  <c r="BK474" i="9"/>
  <c r="BK308" i="9"/>
  <c r="J223" i="9"/>
  <c r="BK255" i="9"/>
  <c r="BK418" i="9"/>
  <c r="J497" i="9"/>
  <c r="J370" i="9"/>
  <c r="J127" i="10"/>
  <c r="BK166" i="2"/>
  <c r="BK284" i="2"/>
  <c r="BK213" i="2"/>
  <c r="BK177" i="2"/>
  <c r="BK192" i="2"/>
  <c r="BK158" i="2"/>
  <c r="BK200" i="2"/>
  <c r="AS94" i="1"/>
  <c r="BK141" i="2"/>
  <c r="BK242" i="2"/>
  <c r="J213" i="2"/>
  <c r="J161" i="2"/>
  <c r="BK194" i="2"/>
  <c r="J305" i="2"/>
  <c r="BK286" i="2"/>
  <c r="J214" i="2"/>
  <c r="J146" i="2"/>
  <c r="J219" i="2"/>
  <c r="BK154" i="2"/>
  <c r="J310" i="2"/>
  <c r="BK280" i="2"/>
  <c r="BK383" i="3"/>
  <c r="J308" i="3"/>
  <c r="J270" i="3"/>
  <c r="BK234" i="3"/>
  <c r="BK180" i="3"/>
  <c r="BK136" i="3"/>
  <c r="J394" i="3"/>
  <c r="J260" i="3"/>
  <c r="J364" i="3"/>
  <c r="J323" i="3"/>
  <c r="J268" i="3"/>
  <c r="BK218" i="3"/>
  <c r="BK166" i="3"/>
  <c r="BK329" i="3"/>
  <c r="BK257" i="3"/>
  <c r="J231" i="3"/>
  <c r="BK217" i="3"/>
  <c r="BK390" i="3"/>
  <c r="J368" i="3"/>
  <c r="J344" i="3"/>
  <c r="J258" i="3"/>
  <c r="BK244" i="3"/>
  <c r="J188" i="3"/>
  <c r="J406" i="3"/>
  <c r="BK332" i="3"/>
  <c r="J224" i="3"/>
  <c r="BK168" i="3"/>
  <c r="J391" i="3"/>
  <c r="BK343" i="3"/>
  <c r="J210" i="3"/>
  <c r="BK150" i="3"/>
  <c r="BK303" i="3"/>
  <c r="BK246" i="3"/>
  <c r="BK391" i="3"/>
  <c r="BK260" i="3"/>
  <c r="BK174" i="3"/>
  <c r="BK356" i="3"/>
  <c r="BK261" i="3"/>
  <c r="J214" i="3"/>
  <c r="BK155" i="3"/>
  <c r="BK286" i="4"/>
  <c r="BK243" i="4"/>
  <c r="BK145" i="4"/>
  <c r="J277" i="4"/>
  <c r="BK211" i="4"/>
  <c r="BK153" i="4"/>
  <c r="J273" i="4"/>
  <c r="J319" i="4"/>
  <c r="J291" i="4"/>
  <c r="J193" i="4"/>
  <c r="J195" i="4"/>
  <c r="J150" i="4"/>
  <c r="BK263" i="4"/>
  <c r="BK164" i="4"/>
  <c r="BK144" i="4"/>
  <c r="BK757" i="5"/>
  <c r="BK438" i="5"/>
  <c r="J326" i="5"/>
  <c r="BK228" i="5"/>
  <c r="BK661" i="5"/>
  <c r="J485" i="5"/>
  <c r="BK430" i="5"/>
  <c r="BK727" i="5"/>
  <c r="BK578" i="5"/>
  <c r="BK473" i="5"/>
  <c r="BK339" i="5"/>
  <c r="BK789" i="5"/>
  <c r="BK679" i="5"/>
  <c r="J579" i="5"/>
  <c r="BK498" i="5"/>
  <c r="BK391" i="5"/>
  <c r="BK364" i="5"/>
  <c r="BK275" i="5"/>
  <c r="BK210" i="5"/>
  <c r="J618" i="5"/>
  <c r="J438" i="5"/>
  <c r="BK387" i="5"/>
  <c r="BK365" i="5"/>
  <c r="J287" i="5"/>
  <c r="J231" i="5"/>
  <c r="J764" i="5"/>
  <c r="BK659" i="5"/>
  <c r="J581" i="5"/>
  <c r="BK510" i="5"/>
  <c r="J459" i="5"/>
  <c r="BK402" i="5"/>
  <c r="J288" i="5"/>
  <c r="BK723" i="5"/>
  <c r="BK631" i="5"/>
  <c r="J531" i="5"/>
  <c r="J768" i="5"/>
  <c r="BK745" i="5"/>
  <c r="BK707" i="5"/>
  <c r="BK518" i="5"/>
  <c r="BK398" i="5"/>
  <c r="J373" i="5"/>
  <c r="J359" i="5"/>
  <c r="J285" i="5"/>
  <c r="BK202" i="5"/>
  <c r="BK782" i="5"/>
  <c r="BK666" i="5"/>
  <c r="J567" i="5"/>
  <c r="J515" i="5"/>
  <c r="J475" i="5"/>
  <c r="J393" i="5"/>
  <c r="J297" i="5"/>
  <c r="J799" i="5"/>
  <c r="J723" i="5"/>
  <c r="J555" i="5"/>
  <c r="BK468" i="5"/>
  <c r="J792" i="5"/>
  <c r="BK682" i="5"/>
  <c r="BK552" i="5"/>
  <c r="BK491" i="5"/>
  <c r="J325" i="5"/>
  <c r="J225" i="5"/>
  <c r="BK372" i="6"/>
  <c r="BK258" i="6"/>
  <c r="BK211" i="6"/>
  <c r="BK419" i="6"/>
  <c r="BK388" i="6"/>
  <c r="J357" i="6"/>
  <c r="BK331" i="6"/>
  <c r="BK225" i="6"/>
  <c r="BK409" i="6"/>
  <c r="BK381" i="6"/>
  <c r="BK281" i="6"/>
  <c r="J258" i="6"/>
  <c r="J191" i="6"/>
  <c r="J348" i="6"/>
  <c r="BK318" i="6"/>
  <c r="J262" i="6"/>
  <c r="J217" i="6"/>
  <c r="BK371" i="6"/>
  <c r="J205" i="6"/>
  <c r="BK377" i="6"/>
  <c r="J199" i="6"/>
  <c r="J411" i="6"/>
  <c r="J281" i="6"/>
  <c r="BK358" i="6"/>
  <c r="J287" i="6"/>
  <c r="BK262" i="6"/>
  <c r="BK238" i="6"/>
  <c r="J207" i="6"/>
  <c r="BK160" i="6"/>
  <c r="J355" i="6"/>
  <c r="J294" i="6"/>
  <c r="J212" i="6"/>
  <c r="J338" i="6"/>
  <c r="J415" i="6"/>
  <c r="BK395" i="6"/>
  <c r="BK353" i="6"/>
  <c r="J317" i="6"/>
  <c r="J278" i="6"/>
  <c r="BK259" i="7"/>
  <c r="BK258" i="7"/>
  <c r="BK164" i="7"/>
  <c r="BK268" i="7"/>
  <c r="BK160" i="7"/>
  <c r="J143" i="7"/>
  <c r="J198" i="7"/>
  <c r="J158" i="7"/>
  <c r="J133" i="7"/>
  <c r="BK233" i="7"/>
  <c r="BK171" i="7"/>
  <c r="J276" i="7"/>
  <c r="BK247" i="7"/>
  <c r="J215" i="7"/>
  <c r="J168" i="7"/>
  <c r="BK270" i="7"/>
  <c r="J284" i="7"/>
  <c r="J270" i="7"/>
  <c r="BK254" i="7"/>
  <c r="BK244" i="7"/>
  <c r="BK235" i="7"/>
  <c r="BK226" i="7"/>
  <c r="BK219" i="7"/>
  <c r="BK206" i="7"/>
  <c r="BK199" i="7"/>
  <c r="BK188" i="7"/>
  <c r="J171" i="7"/>
  <c r="J160" i="7"/>
  <c r="J149" i="7"/>
  <c r="J280" i="7"/>
  <c r="J267" i="7"/>
  <c r="J254" i="7"/>
  <c r="BK137" i="7"/>
  <c r="J281" i="7"/>
  <c r="BK274" i="7"/>
  <c r="BK251" i="7"/>
  <c r="J247" i="7"/>
  <c r="BK241" i="7"/>
  <c r="J230" i="7"/>
  <c r="J224" i="7"/>
  <c r="J223" i="7"/>
  <c r="J216" i="7"/>
  <c r="J181" i="7"/>
  <c r="J157" i="7"/>
  <c r="J555" i="8"/>
  <c r="BK458" i="8"/>
  <c r="J414" i="8"/>
  <c r="BK385" i="8"/>
  <c r="BK334" i="8"/>
  <c r="J329" i="8"/>
  <c r="J255" i="8"/>
  <c r="J625" i="8"/>
  <c r="BK579" i="8"/>
  <c r="BK473" i="8"/>
  <c r="BK380" i="8"/>
  <c r="J358" i="8"/>
  <c r="BK288" i="8"/>
  <c r="J191" i="8"/>
  <c r="J609" i="8"/>
  <c r="J566" i="8"/>
  <c r="J523" i="8"/>
  <c r="BK500" i="8"/>
  <c r="J465" i="8"/>
  <c r="J418" i="8"/>
  <c r="BK349" i="8"/>
  <c r="BK282" i="8"/>
  <c r="J250" i="8"/>
  <c r="BK235" i="8"/>
  <c r="BK192" i="8"/>
  <c r="BK616" i="8"/>
  <c r="J380" i="8"/>
  <c r="J478" i="8"/>
  <c r="BK436" i="8"/>
  <c r="BK362" i="8"/>
  <c r="J281" i="8"/>
  <c r="BK682" i="8"/>
  <c r="BK650" i="8"/>
  <c r="BK459" i="8"/>
  <c r="J613" i="8"/>
  <c r="BK572" i="8"/>
  <c r="BK520" i="8"/>
  <c r="J470" i="8"/>
  <c r="J373" i="8"/>
  <c r="BK335" i="8"/>
  <c r="BK267" i="8"/>
  <c r="J164" i="8"/>
  <c r="J627" i="8"/>
  <c r="BK462" i="8"/>
  <c r="BK392" i="8"/>
  <c r="BK309" i="8"/>
  <c r="BK261" i="8"/>
  <c r="BK191" i="8"/>
  <c r="J600" i="8"/>
  <c r="BK507" i="8"/>
  <c r="BK490" i="8"/>
  <c r="J446" i="8"/>
  <c r="J338" i="8"/>
  <c r="J426" i="9"/>
  <c r="BK391" i="9"/>
  <c r="J357" i="9"/>
  <c r="J312" i="9"/>
  <c r="J246" i="9"/>
  <c r="BK411" i="9"/>
  <c r="J467" i="9"/>
  <c r="BK446" i="9"/>
  <c r="BK415" i="9"/>
  <c r="J399" i="9"/>
  <c r="J303" i="9"/>
  <c r="BK248" i="9"/>
  <c r="J429" i="9"/>
  <c r="J376" i="9"/>
  <c r="J343" i="9"/>
  <c r="BK282" i="9"/>
  <c r="J222" i="9"/>
  <c r="BK392" i="9"/>
  <c r="BK322" i="9"/>
  <c r="J231" i="9"/>
  <c r="BK469" i="9"/>
  <c r="BK320" i="9"/>
  <c r="BK256" i="9"/>
  <c r="J432" i="9"/>
  <c r="J328" i="9"/>
  <c r="BK267" i="9"/>
  <c r="BK506" i="9"/>
  <c r="J479" i="9"/>
  <c r="J415" i="9"/>
  <c r="J391" i="9"/>
  <c r="J317" i="9"/>
  <c r="BK258" i="9"/>
  <c r="J456" i="9"/>
  <c r="J413" i="9"/>
  <c r="J269" i="9"/>
  <c r="J475" i="9"/>
  <c r="J282" i="9"/>
  <c r="BK491" i="9"/>
  <c r="J419" i="9"/>
  <c r="BK369" i="9"/>
  <c r="BK271" i="9"/>
  <c r="BK127" i="10"/>
  <c r="J275" i="2"/>
  <c r="BK279" i="2"/>
  <c r="J134" i="2"/>
  <c r="J170" i="2"/>
  <c r="BK229" i="2"/>
  <c r="J284" i="2"/>
  <c r="J248" i="2"/>
  <c r="BK203" i="2"/>
  <c r="J155" i="2"/>
  <c r="J245" i="2"/>
  <c r="J223" i="2"/>
  <c r="J165" i="2"/>
  <c r="J136" i="2"/>
  <c r="BK294" i="2"/>
  <c r="BK264" i="2"/>
  <c r="J202" i="2"/>
  <c r="J141" i="2"/>
  <c r="J203" i="2"/>
  <c r="BK309" i="2"/>
  <c r="J271" i="2"/>
  <c r="J350" i="3"/>
  <c r="J303" i="3"/>
  <c r="BK267" i="3"/>
  <c r="J230" i="3"/>
  <c r="J413" i="3"/>
  <c r="BK367" i="3"/>
  <c r="BK382" i="3"/>
  <c r="BK300" i="3"/>
  <c r="BK242" i="3"/>
  <c r="BK196" i="3"/>
  <c r="BK143" i="3"/>
  <c r="J335" i="3"/>
  <c r="BK258" i="3"/>
  <c r="J198" i="3"/>
  <c r="J278" i="3"/>
  <c r="BK350" i="3"/>
  <c r="BK264" i="3"/>
  <c r="BK197" i="3"/>
  <c r="J166" i="3"/>
  <c r="BK388" i="3"/>
  <c r="BK243" i="3"/>
  <c r="BK314" i="3"/>
  <c r="BK266" i="3"/>
  <c r="J187" i="3"/>
  <c r="BK387" i="3"/>
  <c r="BK194" i="3"/>
  <c r="J382" i="3"/>
  <c r="J297" i="3"/>
  <c r="J250" i="3"/>
  <c r="BK182" i="3"/>
  <c r="J288" i="4"/>
  <c r="BK236" i="4"/>
  <c r="BK143" i="4"/>
  <c r="J324" i="4"/>
  <c r="J179" i="4"/>
  <c r="J274" i="4"/>
  <c r="BK260" i="4"/>
  <c r="J255" i="4"/>
  <c r="J164" i="4"/>
  <c r="J249" i="4"/>
  <c r="J143" i="4"/>
  <c r="BK142" i="4"/>
  <c r="J206" i="4"/>
  <c r="J716" i="5"/>
  <c r="J450" i="5"/>
  <c r="BK356" i="5"/>
  <c r="BK198" i="5"/>
  <c r="J544" i="5"/>
  <c r="J466" i="5"/>
  <c r="J785" i="5"/>
  <c r="BK645" i="5"/>
  <c r="BK509" i="5"/>
  <c r="J436" i="5"/>
  <c r="BK320" i="5"/>
  <c r="BK814" i="5"/>
  <c r="J664" i="5"/>
  <c r="J521" i="5"/>
  <c r="BK443" i="5"/>
  <c r="BK366" i="5"/>
  <c r="BK267" i="5"/>
  <c r="J193" i="5"/>
  <c r="BK703" i="5"/>
  <c r="BK501" i="5"/>
  <c r="BK463" i="5"/>
  <c r="J379" i="5"/>
  <c r="J356" i="5"/>
  <c r="BK274" i="5"/>
  <c r="J173" i="5"/>
  <c r="J767" i="5"/>
  <c r="J681" i="5"/>
  <c r="J644" i="5"/>
  <c r="BK564" i="5"/>
  <c r="J516" i="5"/>
  <c r="BK478" i="5"/>
  <c r="BK412" i="5"/>
  <c r="J294" i="5"/>
  <c r="BK169" i="5"/>
  <c r="J602" i="5"/>
  <c r="BK769" i="5"/>
  <c r="BK764" i="5"/>
  <c r="BK704" i="5"/>
  <c r="J647" i="5"/>
  <c r="J424" i="5"/>
  <c r="BK368" i="5"/>
  <c r="J358" i="5"/>
  <c r="J279" i="5"/>
  <c r="J198" i="5"/>
  <c r="J781" i="5"/>
  <c r="BK648" i="5"/>
  <c r="BK571" i="5"/>
  <c r="J509" i="5"/>
  <c r="BK450" i="5"/>
  <c r="J402" i="5"/>
  <c r="J296" i="5"/>
  <c r="BK779" i="5"/>
  <c r="J549" i="5"/>
  <c r="J408" i="5"/>
  <c r="J227" i="5"/>
  <c r="J789" i="5"/>
  <c r="J706" i="5"/>
  <c r="BK560" i="5"/>
  <c r="BK493" i="5"/>
  <c r="J415" i="5"/>
  <c r="J267" i="5"/>
  <c r="BK177" i="5"/>
  <c r="J382" i="6"/>
  <c r="BK269" i="6"/>
  <c r="BK212" i="6"/>
  <c r="J194" i="6"/>
  <c r="BK418" i="6"/>
  <c r="BK384" i="6"/>
  <c r="BK354" i="6"/>
  <c r="J314" i="6"/>
  <c r="BK207" i="6"/>
  <c r="J423" i="6"/>
  <c r="BK404" i="6"/>
  <c r="BK295" i="6"/>
  <c r="BK263" i="6"/>
  <c r="J200" i="6"/>
  <c r="BK341" i="6"/>
  <c r="BK300" i="6"/>
  <c r="BK234" i="6"/>
  <c r="J391" i="6"/>
  <c r="BK290" i="6"/>
  <c r="J419" i="6"/>
  <c r="BK320" i="6"/>
  <c r="J192" i="6"/>
  <c r="J414" i="6"/>
  <c r="BK319" i="6"/>
  <c r="BK414" i="6"/>
  <c r="BK272" i="6"/>
  <c r="BK248" i="6"/>
  <c r="J225" i="6"/>
  <c r="J196" i="6"/>
  <c r="BK422" i="6"/>
  <c r="J312" i="6"/>
  <c r="BK227" i="6"/>
  <c r="BK185" i="6"/>
  <c r="J412" i="6"/>
  <c r="BK306" i="6"/>
  <c r="J429" i="6"/>
  <c r="BK408" i="6"/>
  <c r="J372" i="6"/>
  <c r="BK344" i="6"/>
  <c r="BK324" i="6"/>
  <c r="J297" i="6"/>
  <c r="J206" i="7"/>
  <c r="BK133" i="7"/>
  <c r="BK260" i="7"/>
  <c r="J534" i="8"/>
  <c r="J673" i="8"/>
  <c r="BK518" i="8"/>
  <c r="BK416" i="8"/>
  <c r="BK285" i="8"/>
  <c r="BK665" i="8"/>
  <c r="BK588" i="8"/>
  <c r="J489" i="8"/>
  <c r="J319" i="8"/>
  <c r="BK157" i="8"/>
  <c r="J581" i="8"/>
  <c r="J436" i="8"/>
  <c r="BK342" i="8"/>
  <c r="BK237" i="8"/>
  <c r="J507" i="8"/>
  <c r="J427" i="8"/>
  <c r="BK280" i="8"/>
  <c r="J202" i="8"/>
  <c r="J473" i="8"/>
  <c r="BK224" i="8"/>
  <c r="BK672" i="8"/>
  <c r="BK566" i="8"/>
  <c r="J476" i="8"/>
  <c r="J347" i="8"/>
  <c r="J683" i="8"/>
  <c r="J293" i="8"/>
  <c r="BK356" i="8"/>
  <c r="J213" i="8"/>
  <c r="BK529" i="8"/>
  <c r="J382" i="8"/>
  <c r="J200" i="8"/>
  <c r="BK582" i="8"/>
  <c r="BK447" i="8"/>
  <c r="BK358" i="8"/>
  <c r="BK293" i="8"/>
  <c r="BK245" i="8"/>
  <c r="BK635" i="8"/>
  <c r="J598" i="8"/>
  <c r="J508" i="8"/>
  <c r="BK474" i="8"/>
  <c r="J389" i="8"/>
  <c r="BK341" i="8"/>
  <c r="J485" i="9"/>
  <c r="BK341" i="9"/>
  <c r="BK298" i="9"/>
  <c r="J499" i="9"/>
  <c r="J480" i="9"/>
  <c r="BK455" i="9"/>
  <c r="BK404" i="9"/>
  <c r="BK379" i="9"/>
  <c r="BK347" i="9"/>
  <c r="J293" i="9"/>
  <c r="BK221" i="9"/>
  <c r="BK299" i="9"/>
  <c r="J464" i="9"/>
  <c r="BK447" i="9"/>
  <c r="J408" i="9"/>
  <c r="J387" i="9"/>
  <c r="BK334" i="9"/>
  <c r="J238" i="9"/>
  <c r="BK428" i="9"/>
  <c r="J378" i="9"/>
  <c r="J330" i="9"/>
  <c r="J271" i="9"/>
  <c r="J483" i="9"/>
  <c r="J360" i="9"/>
  <c r="BK270" i="9"/>
  <c r="J495" i="9"/>
  <c r="BK397" i="9"/>
  <c r="BK285" i="9"/>
  <c r="BK438" i="9"/>
  <c r="BK360" i="9"/>
  <c r="J244" i="9"/>
  <c r="BK422" i="9"/>
  <c r="J258" i="9"/>
  <c r="J463" i="9"/>
  <c r="BK345" i="9"/>
  <c r="J265" i="9"/>
  <c r="BK228" i="9"/>
  <c r="J476" i="9"/>
  <c r="BK386" i="9"/>
  <c r="BK366" i="9"/>
  <c r="J124" i="10"/>
  <c r="BK214" i="2"/>
  <c r="BK138" i="2"/>
  <c r="J269" i="2"/>
  <c r="BK163" i="2"/>
  <c r="BK227" i="2"/>
  <c r="BK146" i="2"/>
  <c r="BK155" i="2"/>
  <c r="J286" i="2"/>
  <c r="BK238" i="2"/>
  <c r="BK220" i="2"/>
  <c r="J167" i="2"/>
  <c r="BK290" i="2"/>
  <c r="J238" i="2"/>
  <c r="J192" i="2"/>
  <c r="J273" i="2"/>
  <c r="BK190" i="2"/>
  <c r="BK304" i="2"/>
  <c r="BK275" i="2"/>
  <c r="BK157" i="2"/>
  <c r="BK234" i="2"/>
  <c r="BK310" i="2"/>
  <c r="J300" i="2"/>
  <c r="J399" i="3"/>
  <c r="BK323" i="3"/>
  <c r="BK278" i="3"/>
  <c r="BK227" i="3"/>
  <c r="J178" i="3"/>
  <c r="BK413" i="3"/>
  <c r="BK380" i="3"/>
  <c r="J387" i="3"/>
  <c r="J345" i="3"/>
  <c r="BK247" i="3"/>
  <c r="BK210" i="3"/>
  <c r="J186" i="3"/>
  <c r="J392" i="3"/>
  <c r="BK272" i="3"/>
  <c r="BK203" i="3"/>
  <c r="J289" i="3"/>
  <c r="BK206" i="3"/>
  <c r="J408" i="3"/>
  <c r="BK359" i="3"/>
  <c r="J341" i="3"/>
  <c r="BK256" i="3"/>
  <c r="J216" i="3"/>
  <c r="BK176" i="3"/>
  <c r="BK404" i="3"/>
  <c r="BK231" i="3"/>
  <c r="J220" i="3"/>
  <c r="BK220" i="3"/>
  <c r="J342" i="3"/>
  <c r="J267" i="3"/>
  <c r="J202" i="3"/>
  <c r="BK357" i="3"/>
  <c r="J257" i="3"/>
  <c r="J146" i="3"/>
  <c r="BK344" i="3"/>
  <c r="BK271" i="3"/>
  <c r="BK186" i="3"/>
  <c r="BK331" i="4"/>
  <c r="J280" i="4"/>
  <c r="J153" i="4"/>
  <c r="J331" i="4"/>
  <c r="J231" i="4"/>
  <c r="J144" i="4"/>
  <c r="BK231" i="4"/>
  <c r="J292" i="4"/>
  <c r="BK185" i="4"/>
  <c r="J300" i="4"/>
  <c r="J220" i="4"/>
  <c r="BK304" i="4"/>
  <c r="BK319" i="4"/>
  <c r="J242" i="4"/>
  <c r="BK761" i="5"/>
  <c r="J614" i="5"/>
  <c r="J386" i="5"/>
  <c r="BK278" i="5"/>
  <c r="BK594" i="5"/>
  <c r="BK504" i="5"/>
  <c r="J793" i="5"/>
  <c r="J720" i="5"/>
  <c r="BK569" i="5"/>
  <c r="J463" i="5"/>
  <c r="BK404" i="5"/>
  <c r="J319" i="5"/>
  <c r="J236" i="5"/>
  <c r="J709" i="5"/>
  <c r="J478" i="5"/>
  <c r="BK389" i="5"/>
  <c r="BK234" i="5"/>
  <c r="BK167" i="5"/>
  <c r="J750" i="5"/>
  <c r="BK647" i="5"/>
  <c r="BK566" i="5"/>
  <c r="J533" i="5"/>
  <c r="J498" i="5"/>
  <c r="BK436" i="5"/>
  <c r="BK386" i="5"/>
  <c r="J233" i="5"/>
  <c r="J776" i="5"/>
  <c r="J591" i="5"/>
  <c r="J775" i="5"/>
  <c r="BK762" i="5"/>
  <c r="J658" i="5"/>
  <c r="J504" i="5"/>
  <c r="BK372" i="5"/>
  <c r="J339" i="5"/>
  <c r="BK238" i="5"/>
  <c r="J796" i="5"/>
  <c r="J668" i="5"/>
  <c r="J582" i="5"/>
  <c r="J514" i="5"/>
  <c r="J441" i="5"/>
  <c r="BK342" i="5"/>
  <c r="J218" i="5"/>
  <c r="BK778" i="5"/>
  <c r="BK538" i="5"/>
  <c r="J396" i="5"/>
  <c r="J810" i="5"/>
  <c r="J717" i="5"/>
  <c r="BK586" i="5"/>
  <c r="J517" i="5"/>
  <c r="J468" i="5"/>
  <c r="BK389" i="6"/>
  <c r="BK351" i="6"/>
  <c r="J306" i="6"/>
  <c r="J173" i="6"/>
  <c r="BK406" i="6"/>
  <c r="J307" i="6"/>
  <c r="BK264" i="6"/>
  <c r="BK246" i="6"/>
  <c r="BK184" i="6"/>
  <c r="J323" i="6"/>
  <c r="J261" i="6"/>
  <c r="J204" i="6"/>
  <c r="J385" i="6"/>
  <c r="J288" i="6"/>
  <c r="J410" i="6"/>
  <c r="BK304" i="6"/>
  <c r="BK278" i="6"/>
  <c r="BK427" i="6"/>
  <c r="BK303" i="6"/>
  <c r="BK321" i="6"/>
  <c r="J271" i="6"/>
  <c r="J264" i="6"/>
  <c r="BK244" i="6"/>
  <c r="J216" i="6"/>
  <c r="J189" i="6"/>
  <c r="BK140" i="6"/>
  <c r="BK328" i="6"/>
  <c r="BK292" i="6"/>
  <c r="J430" i="6"/>
  <c r="BK366" i="6"/>
  <c r="BK231" i="6"/>
  <c r="J420" i="6"/>
  <c r="BK399" i="6"/>
  <c r="BK360" i="6"/>
  <c r="BK335" i="6"/>
  <c r="BK312" i="6"/>
  <c r="BK204" i="6"/>
  <c r="BK257" i="7"/>
  <c r="J201" i="7"/>
  <c r="BK186" i="7"/>
  <c r="BK461" i="8"/>
  <c r="BK670" i="8"/>
  <c r="J511" i="8"/>
  <c r="BK389" i="8"/>
  <c r="J233" i="8"/>
  <c r="J604" i="8"/>
  <c r="J519" i="8"/>
  <c r="J346" i="8"/>
  <c r="BK239" i="8"/>
  <c r="BK585" i="8"/>
  <c r="BK386" i="8"/>
  <c r="BK198" i="8"/>
  <c r="J577" i="8"/>
  <c r="J479" i="8"/>
  <c r="J384" i="8"/>
  <c r="J266" i="8"/>
  <c r="BK663" i="8"/>
  <c r="BK332" i="8"/>
  <c r="J235" i="8"/>
  <c r="BK680" i="8"/>
  <c r="BK601" i="8"/>
  <c r="BK499" i="8"/>
  <c r="J424" i="8"/>
  <c r="BK337" i="8"/>
  <c r="BK218" i="8"/>
  <c r="J568" i="8"/>
  <c r="J402" i="8"/>
  <c r="J227" i="8"/>
  <c r="BK268" i="8"/>
  <c r="J593" i="8"/>
  <c r="BK483" i="8"/>
  <c r="BK398" i="8"/>
  <c r="J159" i="8"/>
  <c r="BK457" i="8"/>
  <c r="J342" i="8"/>
  <c r="J271" i="8"/>
  <c r="BK675" i="8"/>
  <c r="J589" i="8"/>
  <c r="J464" i="8"/>
  <c r="BK176" i="8"/>
  <c r="BK409" i="9"/>
  <c r="J340" i="9"/>
  <c r="BK269" i="9"/>
  <c r="J490" i="9"/>
  <c r="BK459" i="9"/>
  <c r="J438" i="9"/>
  <c r="J403" i="9"/>
  <c r="BK356" i="9"/>
  <c r="J233" i="9"/>
  <c r="J434" i="9"/>
  <c r="BK303" i="9"/>
  <c r="BK460" i="9"/>
  <c r="BK413" i="9"/>
  <c r="BK359" i="9"/>
  <c r="J280" i="9"/>
  <c r="J236" i="9"/>
  <c r="BK416" i="9"/>
  <c r="BK372" i="9"/>
  <c r="BK288" i="9"/>
  <c r="BK499" i="9"/>
  <c r="BK443" i="9"/>
  <c r="J375" i="9"/>
  <c r="J321" i="9"/>
  <c r="BK508" i="9"/>
  <c r="J453" i="9"/>
  <c r="BK262" i="9"/>
  <c r="J459" i="9"/>
  <c r="BK419" i="9"/>
  <c r="BK286" i="9"/>
  <c r="BK223" i="9"/>
  <c r="J494" i="9"/>
  <c r="BK451" i="9"/>
  <c r="BK394" i="9"/>
  <c r="BK349" i="9"/>
  <c r="J296" i="9"/>
  <c r="J225" i="9"/>
  <c r="J448" i="9"/>
  <c r="J341" i="9"/>
  <c r="J250" i="9"/>
  <c r="J443" i="9"/>
  <c r="BK321" i="9"/>
  <c r="J252" i="9"/>
  <c r="J224" i="9"/>
  <c r="BK475" i="9"/>
  <c r="J377" i="9"/>
  <c r="J352" i="9"/>
  <c r="J255" i="9"/>
  <c r="BK124" i="10"/>
  <c r="J227" i="2"/>
  <c r="BK287" i="2"/>
  <c r="J234" i="2"/>
  <c r="J277" i="2"/>
  <c r="J190" i="2"/>
  <c r="BK258" i="2"/>
  <c r="BK134" i="2"/>
  <c r="J258" i="2"/>
  <c r="BK225" i="2"/>
  <c r="J152" i="2"/>
  <c r="J249" i="2"/>
  <c r="J211" i="2"/>
  <c r="J278" i="2"/>
  <c r="J191" i="2"/>
  <c r="J158" i="2"/>
  <c r="BK300" i="2"/>
  <c r="J236" i="2"/>
  <c r="BK152" i="2"/>
  <c r="J207" i="2"/>
  <c r="J264" i="2"/>
  <c r="J309" i="2"/>
  <c r="BK273" i="2"/>
  <c r="BK352" i="3"/>
  <c r="J287" i="3"/>
  <c r="J266" i="3"/>
  <c r="BK192" i="3"/>
  <c r="BK160" i="3"/>
  <c r="BK412" i="3"/>
  <c r="BK392" i="3"/>
  <c r="J180" i="3"/>
  <c r="J338" i="3"/>
  <c r="BK275" i="3"/>
  <c r="BK222" i="3"/>
  <c r="J206" i="3"/>
  <c r="BK138" i="3"/>
  <c r="BK346" i="3"/>
  <c r="BK254" i="3"/>
  <c r="BK295" i="3"/>
  <c r="BK193" i="3"/>
  <c r="J383" i="3"/>
  <c r="J352" i="3"/>
  <c r="J259" i="3"/>
  <c r="J238" i="3"/>
  <c r="J193" i="3"/>
  <c r="J168" i="3"/>
  <c r="J343" i="3"/>
  <c r="BK262" i="3"/>
  <c r="BK190" i="3"/>
  <c r="J300" i="3"/>
  <c r="BK360" i="3"/>
  <c r="J264" i="3"/>
  <c r="BK338" i="3"/>
  <c r="BK249" i="3"/>
  <c r="J181" i="3"/>
  <c r="J329" i="3"/>
  <c r="J245" i="3"/>
  <c r="J367" i="3"/>
  <c r="BK292" i="3"/>
  <c r="J252" i="3"/>
  <c r="BK200" i="3"/>
  <c r="J289" i="4"/>
  <c r="BK242" i="4"/>
  <c r="BK139" i="4"/>
  <c r="BK273" i="4"/>
  <c r="J175" i="4"/>
  <c r="J333" i="4"/>
  <c r="BK308" i="4"/>
  <c r="BK146" i="4"/>
  <c r="BK316" i="4"/>
  <c r="J268" i="4"/>
  <c r="BK206" i="4"/>
  <c r="J313" i="4"/>
  <c r="BK208" i="4"/>
  <c r="J148" i="4"/>
  <c r="BK289" i="4"/>
  <c r="BK264" i="4"/>
  <c r="J305" i="4"/>
  <c r="J139" i="4"/>
  <c r="J236" i="4"/>
  <c r="J259" i="4"/>
  <c r="J146" i="4"/>
  <c r="J756" i="5"/>
  <c r="BK655" i="5"/>
  <c r="BK225" i="5"/>
  <c r="J704" i="5"/>
  <c r="J554" i="5"/>
  <c r="BK528" i="5"/>
  <c r="BK497" i="5"/>
  <c r="J432" i="5"/>
  <c r="J410" i="5"/>
  <c r="BK790" i="5"/>
  <c r="BK674" i="5"/>
  <c r="J566" i="5"/>
  <c r="BK533" i="5"/>
  <c r="J471" i="5"/>
  <c r="BK419" i="5"/>
  <c r="BK347" i="5"/>
  <c r="BK311" i="5"/>
  <c r="J815" i="5"/>
  <c r="J782" i="5"/>
  <c r="BK756" i="5"/>
  <c r="J696" i="5"/>
  <c r="J645" i="5"/>
  <c r="BK590" i="5"/>
  <c r="BK529" i="5"/>
  <c r="J513" i="5"/>
  <c r="BK482" i="5"/>
  <c r="J456" i="5"/>
  <c r="BK422" i="5"/>
  <c r="J372" i="5"/>
  <c r="BK325" i="5"/>
  <c r="BK467" i="5"/>
  <c r="J403" i="5"/>
  <c r="J381" i="5"/>
  <c r="BK375" i="5"/>
  <c r="BK361" i="5"/>
  <c r="BK324" i="5"/>
  <c r="BK279" i="5"/>
  <c r="J265" i="5"/>
  <c r="J202" i="5"/>
  <c r="J757" i="5"/>
  <c r="BK673" i="5"/>
  <c r="BK646" i="5"/>
  <c r="BK591" i="5"/>
  <c r="J552" i="5"/>
  <c r="BK512" i="5"/>
  <c r="BK441" i="5"/>
  <c r="BK385" i="5"/>
  <c r="BK231" i="5"/>
  <c r="J673" i="5"/>
  <c r="J777" i="5"/>
  <c r="J728" i="5"/>
  <c r="BK681" i="5"/>
  <c r="J622" i="5"/>
  <c r="BK407" i="5"/>
  <c r="J375" i="5"/>
  <c r="BK357" i="5"/>
  <c r="J281" i="5"/>
  <c r="J228" i="5"/>
  <c r="BK719" i="5"/>
  <c r="J616" i="5"/>
  <c r="BK525" i="5"/>
  <c r="J481" i="5"/>
  <c r="J430" i="5"/>
  <c r="J317" i="5"/>
  <c r="BK793" i="5"/>
  <c r="BK650" i="5"/>
  <c r="BK413" i="5"/>
  <c r="BK188" i="5"/>
  <c r="J697" i="5"/>
  <c r="BK557" i="5"/>
  <c r="J501" i="5"/>
  <c r="BK332" i="5"/>
  <c r="J191" i="5"/>
  <c r="BK273" i="6"/>
  <c r="J231" i="6"/>
  <c r="BK142" i="6"/>
  <c r="BK398" i="6"/>
  <c r="J371" i="6"/>
  <c r="BK338" i="6"/>
  <c r="BK323" i="6"/>
  <c r="BK285" i="6"/>
  <c r="BK158" i="6"/>
  <c r="J402" i="6"/>
  <c r="J280" i="6"/>
  <c r="J404" i="6"/>
  <c r="J377" i="6"/>
  <c r="BK355" i="6"/>
  <c r="J354" i="6"/>
  <c r="J353" i="6"/>
  <c r="BK325" i="6"/>
  <c r="J318" i="6"/>
  <c r="BK314" i="6"/>
  <c r="BK313" i="6"/>
  <c r="J285" i="6"/>
  <c r="BK279" i="6"/>
  <c r="J239" i="6"/>
  <c r="J201" i="6"/>
  <c r="J181" i="6"/>
  <c r="BK393" i="6"/>
  <c r="J330" i="6"/>
  <c r="BK252" i="6"/>
  <c r="J142" i="6"/>
  <c r="BK343" i="6"/>
  <c r="BK287" i="6"/>
  <c r="J417" i="6"/>
  <c r="J293" i="6"/>
  <c r="J183" i="6"/>
  <c r="J399" i="6"/>
  <c r="J279" i="6"/>
  <c r="J313" i="6"/>
  <c r="BK276" i="6"/>
  <c r="J252" i="6"/>
  <c r="BK222" i="6"/>
  <c r="J203" i="6"/>
  <c r="BK145" i="6"/>
  <c r="BK333" i="6"/>
  <c r="BK232" i="6"/>
  <c r="J393" i="6"/>
  <c r="J238" i="6"/>
  <c r="J425" i="6"/>
  <c r="J416" i="6"/>
  <c r="J386" i="6"/>
  <c r="J326" i="6"/>
  <c r="BK286" i="6"/>
  <c r="BK180" i="6"/>
  <c r="J199" i="7"/>
  <c r="J173" i="7"/>
  <c r="BK156" i="7"/>
  <c r="BK176" i="7"/>
  <c r="J154" i="7"/>
  <c r="J258" i="7"/>
  <c r="BK184" i="7"/>
  <c r="BK145" i="7"/>
  <c r="J235" i="7"/>
  <c r="J176" i="7"/>
  <c r="BK285" i="7"/>
  <c r="BK248" i="7"/>
  <c r="J195" i="7"/>
  <c r="BK161" i="7"/>
  <c r="J266" i="7"/>
  <c r="BK183" i="7"/>
  <c r="BK280" i="7"/>
  <c r="J265" i="7"/>
  <c r="BK252" i="7"/>
  <c r="BK246" i="7"/>
  <c r="BK238" i="7"/>
  <c r="BK229" i="7"/>
  <c r="BK217" i="7"/>
  <c r="BK213" i="7"/>
  <c r="BK205" i="7"/>
  <c r="BK198" i="7"/>
  <c r="J177" i="7"/>
  <c r="J166" i="7"/>
  <c r="BK157" i="7"/>
  <c r="BK284" i="7"/>
  <c r="BK273" i="7"/>
  <c r="BK266" i="7"/>
  <c r="J259" i="7"/>
  <c r="BK140" i="7"/>
  <c r="J282" i="7"/>
  <c r="BK276" i="7"/>
  <c r="BK261" i="7"/>
  <c r="J248" i="7"/>
  <c r="BK243" i="7"/>
  <c r="J236" i="7"/>
  <c r="J226" i="7"/>
  <c r="J219" i="7"/>
  <c r="BK212" i="7"/>
  <c r="BK178" i="7"/>
  <c r="BK154" i="7"/>
  <c r="BK633" i="8"/>
  <c r="J560" i="8"/>
  <c r="J422" i="8"/>
  <c r="J349" i="8"/>
  <c r="J334" i="8"/>
  <c r="J198" i="8"/>
  <c r="J660" i="8"/>
  <c r="J585" i="8"/>
  <c r="BK455" i="8"/>
  <c r="J412" i="8"/>
  <c r="J354" i="8"/>
  <c r="BK272" i="8"/>
  <c r="J225" i="8"/>
  <c r="J652" i="8"/>
  <c r="BK631" i="8"/>
  <c r="BK584" i="8"/>
  <c r="BK506" i="8"/>
  <c r="J452" i="8"/>
  <c r="BK304" i="8"/>
  <c r="BK203" i="8"/>
  <c r="BK604" i="8"/>
  <c r="J483" i="8"/>
  <c r="BK382" i="8"/>
  <c r="BK353" i="8"/>
  <c r="BK314" i="8"/>
  <c r="BK193" i="8"/>
  <c r="BK613" i="8"/>
  <c r="BK595" i="8"/>
  <c r="J572" i="8"/>
  <c r="BK511" i="8"/>
  <c r="J499" i="8"/>
  <c r="J453" i="8"/>
  <c r="BK428" i="8"/>
  <c r="BK368" i="8"/>
  <c r="J350" i="8"/>
  <c r="J292" i="8"/>
  <c r="BK271" i="8"/>
  <c r="J237" i="8"/>
  <c r="BK634" i="8"/>
  <c r="BK452" i="8"/>
  <c r="BK410" i="8"/>
  <c r="BK331" i="8"/>
  <c r="BK270" i="8"/>
  <c r="J172" i="8"/>
  <c r="J678" i="8"/>
  <c r="J612" i="8"/>
  <c r="BK545" i="8"/>
  <c r="J495" i="8"/>
  <c r="BK442" i="8"/>
  <c r="J344" i="8"/>
  <c r="J239" i="8"/>
  <c r="J675" i="8"/>
  <c r="BK649" i="8"/>
  <c r="J455" i="8"/>
  <c r="BK352" i="8"/>
  <c r="BK242" i="8"/>
  <c r="BK555" i="8"/>
  <c r="BK438" i="8"/>
  <c r="BK302" i="8"/>
  <c r="J261" i="8"/>
  <c r="J203" i="8"/>
  <c r="J610" i="8"/>
  <c r="J576" i="8"/>
  <c r="BK494" i="8"/>
  <c r="BK464" i="8"/>
  <c r="BK432" i="8"/>
  <c r="BK355" i="8"/>
  <c r="BK311" i="8"/>
  <c r="BK225" i="8"/>
  <c r="BK679" i="8"/>
  <c r="BK568" i="8"/>
  <c r="BK390" i="8"/>
  <c r="J285" i="8"/>
  <c r="BK244" i="8"/>
  <c r="BK678" i="8"/>
  <c r="BK502" i="8"/>
  <c r="J353" i="8"/>
  <c r="J442" i="9"/>
  <c r="BK315" i="9"/>
  <c r="J482" i="9"/>
  <c r="BK453" i="9"/>
  <c r="J372" i="9"/>
  <c r="J299" i="9"/>
  <c r="BK440" i="9"/>
  <c r="J449" i="9"/>
  <c r="J345" i="9"/>
  <c r="BK252" i="9"/>
  <c r="BK375" i="9"/>
  <c r="BK296" i="9"/>
  <c r="BK458" i="9"/>
  <c r="BK338" i="9"/>
  <c r="J504" i="9"/>
  <c r="J324" i="9"/>
  <c r="J469" i="9"/>
  <c r="BK340" i="9"/>
  <c r="J313" i="9"/>
  <c r="BK133" i="10"/>
  <c r="T502" i="9" l="1"/>
  <c r="T122" i="10"/>
  <c r="T121" i="10" s="1"/>
  <c r="R156" i="2"/>
  <c r="P226" i="2"/>
  <c r="P289" i="2"/>
  <c r="BK303" i="4"/>
  <c r="J303" i="4" s="1"/>
  <c r="J107" i="4" s="1"/>
  <c r="T325" i="4"/>
  <c r="BK230" i="5"/>
  <c r="J230" i="5" s="1"/>
  <c r="J100" i="5" s="1"/>
  <c r="T300" i="5"/>
  <c r="P397" i="5"/>
  <c r="BK421" i="5"/>
  <c r="J421" i="5"/>
  <c r="J113" i="5"/>
  <c r="P421" i="5"/>
  <c r="P428" i="5"/>
  <c r="BK494" i="5"/>
  <c r="J494" i="5" s="1"/>
  <c r="J119" i="5" s="1"/>
  <c r="R532" i="5"/>
  <c r="BK563" i="5"/>
  <c r="J563" i="5" s="1"/>
  <c r="J122" i="5" s="1"/>
  <c r="P649" i="5"/>
  <c r="R780" i="5"/>
  <c r="R678" i="5"/>
  <c r="R139" i="6"/>
  <c r="R182" i="6"/>
  <c r="R209" i="6"/>
  <c r="BK245" i="6"/>
  <c r="J245" i="6"/>
  <c r="J105" i="6" s="1"/>
  <c r="R267" i="6"/>
  <c r="BK298" i="6"/>
  <c r="J298" i="6" s="1"/>
  <c r="J107" i="6" s="1"/>
  <c r="T298" i="6"/>
  <c r="BK301" i="6"/>
  <c r="J301" i="6" s="1"/>
  <c r="J108" i="6" s="1"/>
  <c r="T301" i="6"/>
  <c r="P305" i="6"/>
  <c r="BK315" i="6"/>
  <c r="J315" i="6" s="1"/>
  <c r="J110" i="6" s="1"/>
  <c r="R315" i="6"/>
  <c r="BK329" i="6"/>
  <c r="J329" i="6" s="1"/>
  <c r="J111" i="6" s="1"/>
  <c r="BK332" i="6"/>
  <c r="J332" i="6" s="1"/>
  <c r="J112" i="6" s="1"/>
  <c r="P428" i="6"/>
  <c r="P401" i="6" s="1"/>
  <c r="R132" i="7"/>
  <c r="R197" i="7"/>
  <c r="BK214" i="7"/>
  <c r="J214" i="7" s="1"/>
  <c r="J105" i="7" s="1"/>
  <c r="T253" i="7"/>
  <c r="R163" i="8"/>
  <c r="R279" i="8"/>
  <c r="R343" i="8"/>
  <c r="BK371" i="8"/>
  <c r="J371" i="8" s="1"/>
  <c r="J109" i="8" s="1"/>
  <c r="P419" i="8"/>
  <c r="R133" i="2"/>
  <c r="T156" i="2"/>
  <c r="T226" i="2"/>
  <c r="T289" i="2"/>
  <c r="BK239" i="3"/>
  <c r="J239" i="3"/>
  <c r="J105" i="3"/>
  <c r="R273" i="3"/>
  <c r="R379" i="3"/>
  <c r="P190" i="5"/>
  <c r="BK300" i="5"/>
  <c r="J300" i="5"/>
  <c r="J106" i="5" s="1"/>
  <c r="R300" i="5"/>
  <c r="BK397" i="5"/>
  <c r="J397" i="5" s="1"/>
  <c r="J109" i="5" s="1"/>
  <c r="BK401" i="5"/>
  <c r="J401" i="5"/>
  <c r="J110" i="5" s="1"/>
  <c r="R405" i="5"/>
  <c r="P563" i="5"/>
  <c r="T163" i="8"/>
  <c r="R299" i="8"/>
  <c r="T360" i="8"/>
  <c r="R510" i="8"/>
  <c r="BK245" i="9"/>
  <c r="J245" i="9" s="1"/>
  <c r="J106" i="9" s="1"/>
  <c r="T263" i="9"/>
  <c r="P283" i="9"/>
  <c r="P272" i="9" s="1"/>
  <c r="BK292" i="9"/>
  <c r="J292" i="9"/>
  <c r="J124" i="9" s="1"/>
  <c r="BK319" i="9"/>
  <c r="J319" i="9" s="1"/>
  <c r="J133" i="9" s="1"/>
  <c r="R329" i="9"/>
  <c r="T358" i="9"/>
  <c r="BK400" i="9"/>
  <c r="J400" i="9"/>
  <c r="J165" i="9"/>
  <c r="P420" i="9"/>
  <c r="BK462" i="9"/>
  <c r="J462" i="9"/>
  <c r="J182" i="9" s="1"/>
  <c r="BK471" i="9"/>
  <c r="J471" i="9" s="1"/>
  <c r="J185" i="9" s="1"/>
  <c r="T488" i="9"/>
  <c r="BK135" i="3"/>
  <c r="J135" i="3" s="1"/>
  <c r="J98" i="3" s="1"/>
  <c r="T145" i="3"/>
  <c r="BK215" i="3"/>
  <c r="J215" i="3" s="1"/>
  <c r="J101" i="3" s="1"/>
  <c r="BK229" i="3"/>
  <c r="T229" i="3"/>
  <c r="BK276" i="3"/>
  <c r="J276" i="3"/>
  <c r="J107" i="3" s="1"/>
  <c r="R351" i="3"/>
  <c r="BK403" i="3"/>
  <c r="J403" i="3"/>
  <c r="J113" i="3"/>
  <c r="BK283" i="4"/>
  <c r="J283" i="4" s="1"/>
  <c r="J106" i="4" s="1"/>
  <c r="R328" i="4"/>
  <c r="R230" i="5"/>
  <c r="BK293" i="5"/>
  <c r="J293" i="5"/>
  <c r="J104" i="5" s="1"/>
  <c r="BK323" i="5"/>
  <c r="J323" i="5" s="1"/>
  <c r="J107" i="5" s="1"/>
  <c r="T411" i="5"/>
  <c r="BK439" i="5"/>
  <c r="J439" i="5" s="1"/>
  <c r="J116" i="5" s="1"/>
  <c r="BK470" i="5"/>
  <c r="J470" i="5"/>
  <c r="J117" i="5" s="1"/>
  <c r="R483" i="5"/>
  <c r="BK532" i="5"/>
  <c r="J532" i="5"/>
  <c r="J120" i="5" s="1"/>
  <c r="T532" i="5"/>
  <c r="T545" i="5"/>
  <c r="R798" i="5"/>
  <c r="P182" i="6"/>
  <c r="BK345" i="6"/>
  <c r="J345" i="6" s="1"/>
  <c r="J113" i="6" s="1"/>
  <c r="R387" i="6"/>
  <c r="BK132" i="7"/>
  <c r="J132" i="7" s="1"/>
  <c r="J98" i="7" s="1"/>
  <c r="R163" i="7"/>
  <c r="R218" i="7"/>
  <c r="T242" i="7"/>
  <c r="R253" i="7"/>
  <c r="R232" i="8"/>
  <c r="P315" i="8"/>
  <c r="BK360" i="8"/>
  <c r="J360" i="8"/>
  <c r="J107" i="8" s="1"/>
  <c r="R387" i="8"/>
  <c r="R425" i="8"/>
  <c r="R454" i="8"/>
  <c r="P484" i="8"/>
  <c r="T573" i="8"/>
  <c r="P603" i="8"/>
  <c r="T603" i="8"/>
  <c r="R615" i="8"/>
  <c r="T656" i="8"/>
  <c r="P251" i="9"/>
  <c r="T268" i="9"/>
  <c r="P297" i="9"/>
  <c r="P319" i="9"/>
  <c r="P329" i="9"/>
  <c r="BK339" i="9"/>
  <c r="J339" i="9" s="1"/>
  <c r="J142" i="9" s="1"/>
  <c r="BK368" i="9"/>
  <c r="J368" i="9"/>
  <c r="J156" i="9" s="1"/>
  <c r="BK390" i="9"/>
  <c r="J390" i="9" s="1"/>
  <c r="J161" i="9" s="1"/>
  <c r="R393" i="9"/>
  <c r="T420" i="9"/>
  <c r="P441" i="9"/>
  <c r="BK452" i="9"/>
  <c r="J452" i="9" s="1"/>
  <c r="J179" i="9" s="1"/>
  <c r="R465" i="9"/>
  <c r="P481" i="9"/>
  <c r="R226" i="2"/>
  <c r="T297" i="2"/>
  <c r="BK145" i="3"/>
  <c r="J145" i="3"/>
  <c r="J99" i="3" s="1"/>
  <c r="T215" i="3"/>
  <c r="P351" i="3"/>
  <c r="T136" i="4"/>
  <c r="T213" i="4"/>
  <c r="T303" i="4"/>
  <c r="BK325" i="4"/>
  <c r="J325" i="4"/>
  <c r="J111" i="4"/>
  <c r="BK151" i="5"/>
  <c r="J151" i="5" s="1"/>
  <c r="J98" i="5" s="1"/>
  <c r="R190" i="5"/>
  <c r="R360" i="5"/>
  <c r="P151" i="6"/>
  <c r="T245" i="6"/>
  <c r="R332" i="6"/>
  <c r="T376" i="6"/>
  <c r="P132" i="7"/>
  <c r="BK197" i="7"/>
  <c r="J197" i="7" s="1"/>
  <c r="J101" i="7" s="1"/>
  <c r="BK242" i="7"/>
  <c r="J242" i="7"/>
  <c r="J107" i="7" s="1"/>
  <c r="T245" i="7"/>
  <c r="BK220" i="9"/>
  <c r="J220" i="9"/>
  <c r="J98" i="9" s="1"/>
  <c r="T245" i="9"/>
  <c r="P268" i="9"/>
  <c r="BK287" i="9"/>
  <c r="J287" i="9" s="1"/>
  <c r="J122" i="9" s="1"/>
  <c r="BK297" i="9"/>
  <c r="J297" i="9"/>
  <c r="J126" i="9" s="1"/>
  <c r="T319" i="9"/>
  <c r="P339" i="9"/>
  <c r="P332" i="9"/>
  <c r="T368" i="9"/>
  <c r="R400" i="9"/>
  <c r="BK417" i="9"/>
  <c r="J417" i="9"/>
  <c r="J169" i="9" s="1"/>
  <c r="P430" i="9"/>
  <c r="R441" i="9"/>
  <c r="R462" i="9"/>
  <c r="R468" i="9"/>
  <c r="P488" i="9"/>
  <c r="T133" i="2"/>
  <c r="P193" i="2"/>
  <c r="BK289" i="2"/>
  <c r="J289" i="2" s="1"/>
  <c r="J110" i="2" s="1"/>
  <c r="P135" i="3"/>
  <c r="P145" i="3"/>
  <c r="R215" i="3"/>
  <c r="P290" i="3"/>
  <c r="P379" i="3"/>
  <c r="T403" i="3"/>
  <c r="P136" i="4"/>
  <c r="T254" i="4"/>
  <c r="R318" i="4"/>
  <c r="BK190" i="5"/>
  <c r="J190" i="5" s="1"/>
  <c r="J99" i="5" s="1"/>
  <c r="T276" i="5"/>
  <c r="R293" i="5"/>
  <c r="R323" i="5"/>
  <c r="R397" i="5"/>
  <c r="T494" i="5"/>
  <c r="P545" i="5"/>
  <c r="R545" i="5"/>
  <c r="BK649" i="5"/>
  <c r="J649" i="5"/>
  <c r="J124" i="5" s="1"/>
  <c r="BK783" i="5"/>
  <c r="J783" i="5"/>
  <c r="J128" i="5"/>
  <c r="BK139" i="6"/>
  <c r="T182" i="6"/>
  <c r="P209" i="6"/>
  <c r="T224" i="6"/>
  <c r="T267" i="6"/>
  <c r="R298" i="6"/>
  <c r="P301" i="6"/>
  <c r="BK305" i="6"/>
  <c r="J305" i="6" s="1"/>
  <c r="J109" i="6" s="1"/>
  <c r="R305" i="6"/>
  <c r="P315" i="6"/>
  <c r="T315" i="6"/>
  <c r="P329" i="6"/>
  <c r="R329" i="6"/>
  <c r="T329" i="6"/>
  <c r="T332" i="6"/>
  <c r="R376" i="6"/>
  <c r="BK428" i="6"/>
  <c r="J428" i="6"/>
  <c r="J117" i="6" s="1"/>
  <c r="T132" i="7"/>
  <c r="T197" i="7"/>
  <c r="T214" i="7"/>
  <c r="BK269" i="7"/>
  <c r="J269" i="7"/>
  <c r="J110" i="7" s="1"/>
  <c r="P144" i="8"/>
  <c r="BK279" i="8"/>
  <c r="J279" i="8"/>
  <c r="J101" i="8" s="1"/>
  <c r="P343" i="8"/>
  <c r="T364" i="8"/>
  <c r="BK419" i="8"/>
  <c r="J419" i="8"/>
  <c r="J111" i="8"/>
  <c r="P443" i="8"/>
  <c r="T484" i="8"/>
  <c r="T251" i="9"/>
  <c r="R287" i="9"/>
  <c r="BK302" i="9"/>
  <c r="J302" i="9"/>
  <c r="J128" i="9" s="1"/>
  <c r="BK311" i="9"/>
  <c r="J311" i="9" s="1"/>
  <c r="J132" i="9" s="1"/>
  <c r="T355" i="9"/>
  <c r="T350" i="9"/>
  <c r="T380" i="9"/>
  <c r="BK393" i="9"/>
  <c r="J393" i="9" s="1"/>
  <c r="J162" i="9" s="1"/>
  <c r="BK430" i="9"/>
  <c r="J430" i="9"/>
  <c r="J171" i="9" s="1"/>
  <c r="BK444" i="9"/>
  <c r="J444" i="9" s="1"/>
  <c r="J177" i="9" s="1"/>
  <c r="R452" i="9"/>
  <c r="BK468" i="9"/>
  <c r="J468" i="9"/>
  <c r="J184" i="9"/>
  <c r="R478" i="9"/>
  <c r="R493" i="9"/>
  <c r="R492" i="9" s="1"/>
  <c r="P133" i="2"/>
  <c r="P156" i="2"/>
  <c r="R176" i="2"/>
  <c r="P189" i="2"/>
  <c r="T189" i="2"/>
  <c r="P274" i="2"/>
  <c r="BK297" i="2"/>
  <c r="J297" i="2" s="1"/>
  <c r="J111" i="2" s="1"/>
  <c r="R135" i="3"/>
  <c r="T290" i="3"/>
  <c r="BK136" i="4"/>
  <c r="P254" i="4"/>
  <c r="T318" i="4"/>
  <c r="T230" i="5"/>
  <c r="P293" i="5"/>
  <c r="T323" i="5"/>
  <c r="P401" i="5"/>
  <c r="BK411" i="5"/>
  <c r="J411" i="5" s="1"/>
  <c r="J112" i="5" s="1"/>
  <c r="T421" i="5"/>
  <c r="R470" i="5"/>
  <c r="BK593" i="5"/>
  <c r="J593" i="5"/>
  <c r="J123" i="5" s="1"/>
  <c r="R660" i="5"/>
  <c r="T780" i="5"/>
  <c r="T678" i="5"/>
  <c r="R783" i="5"/>
  <c r="P139" i="6"/>
  <c r="R224" i="6"/>
  <c r="P345" i="6"/>
  <c r="P387" i="6"/>
  <c r="BK142" i="7"/>
  <c r="J142" i="7" s="1"/>
  <c r="J99" i="7" s="1"/>
  <c r="BK218" i="7"/>
  <c r="J218" i="7"/>
  <c r="J106" i="7" s="1"/>
  <c r="T269" i="7"/>
  <c r="T232" i="8"/>
  <c r="R315" i="8"/>
  <c r="R360" i="8"/>
  <c r="P364" i="8"/>
  <c r="R371" i="8"/>
  <c r="T425" i="8"/>
  <c r="P454" i="8"/>
  <c r="R484" i="8"/>
  <c r="P573" i="8"/>
  <c r="BK603" i="8"/>
  <c r="J603" i="8" s="1"/>
  <c r="J120" i="8" s="1"/>
  <c r="R603" i="8"/>
  <c r="T615" i="8"/>
  <c r="R656" i="8"/>
  <c r="BK251" i="9"/>
  <c r="J251" i="9" s="1"/>
  <c r="J107" i="9" s="1"/>
  <c r="BK263" i="9"/>
  <c r="J263" i="9"/>
  <c r="J112" i="9" s="1"/>
  <c r="P287" i="9"/>
  <c r="R297" i="9"/>
  <c r="R311" i="9"/>
  <c r="P355" i="9"/>
  <c r="BK385" i="9"/>
  <c r="J385" i="9"/>
  <c r="J159" i="9" s="1"/>
  <c r="T390" i="9"/>
  <c r="T414" i="9"/>
  <c r="R430" i="9"/>
  <c r="P444" i="9"/>
  <c r="BK465" i="9"/>
  <c r="J465" i="9" s="1"/>
  <c r="J183" i="9" s="1"/>
  <c r="T468" i="9"/>
  <c r="BK481" i="9"/>
  <c r="J481" i="9" s="1"/>
  <c r="J187" i="9" s="1"/>
  <c r="P507" i="9"/>
  <c r="BK140" i="2"/>
  <c r="J140" i="2" s="1"/>
  <c r="J99" i="2" s="1"/>
  <c r="BK193" i="2"/>
  <c r="J193" i="2"/>
  <c r="J107" i="2" s="1"/>
  <c r="R297" i="2"/>
  <c r="T175" i="3"/>
  <c r="P229" i="3"/>
  <c r="BK273" i="3"/>
  <c r="J273" i="3"/>
  <c r="J106" i="3" s="1"/>
  <c r="T273" i="3"/>
  <c r="T351" i="3"/>
  <c r="R393" i="3"/>
  <c r="BK213" i="4"/>
  <c r="J213" i="4" s="1"/>
  <c r="J103" i="4" s="1"/>
  <c r="P283" i="4"/>
  <c r="BK318" i="4"/>
  <c r="J318" i="4"/>
  <c r="J110" i="4" s="1"/>
  <c r="T328" i="4"/>
  <c r="R151" i="5"/>
  <c r="P276" i="5"/>
  <c r="P360" i="5"/>
  <c r="T401" i="5"/>
  <c r="P405" i="5"/>
  <c r="R411" i="5"/>
  <c r="P439" i="5"/>
  <c r="T470" i="5"/>
  <c r="T483" i="5"/>
  <c r="R593" i="5"/>
  <c r="R649" i="5"/>
  <c r="T783" i="5"/>
  <c r="BK151" i="6"/>
  <c r="J151" i="6"/>
  <c r="J99" i="6" s="1"/>
  <c r="BK209" i="6"/>
  <c r="J209" i="6" s="1"/>
  <c r="J101" i="6" s="1"/>
  <c r="P245" i="6"/>
  <c r="P332" i="6"/>
  <c r="T345" i="6"/>
  <c r="T428" i="6"/>
  <c r="T401" i="6" s="1"/>
  <c r="R142" i="7"/>
  <c r="R131" i="7" s="1"/>
  <c r="P197" i="7"/>
  <c r="P211" i="7"/>
  <c r="P214" i="7"/>
  <c r="BK245" i="7"/>
  <c r="J245" i="7" s="1"/>
  <c r="J108" i="7" s="1"/>
  <c r="P269" i="7"/>
  <c r="R144" i="8"/>
  <c r="BK315" i="8"/>
  <c r="J315" i="8" s="1"/>
  <c r="J105" i="8" s="1"/>
  <c r="P371" i="8"/>
  <c r="T419" i="8"/>
  <c r="R443" i="8"/>
  <c r="BK484" i="8"/>
  <c r="J484" i="8" s="1"/>
  <c r="J117" i="8" s="1"/>
  <c r="BK615" i="8"/>
  <c r="J615" i="8"/>
  <c r="J121" i="8"/>
  <c r="P656" i="8"/>
  <c r="P220" i="9"/>
  <c r="P219" i="9"/>
  <c r="BK254" i="9"/>
  <c r="J254" i="9"/>
  <c r="J108" i="9" s="1"/>
  <c r="R268" i="9"/>
  <c r="R234" i="9" s="1"/>
  <c r="R283" i="9"/>
  <c r="T297" i="9"/>
  <c r="BK329" i="9"/>
  <c r="J329" i="9"/>
  <c r="J137" i="9"/>
  <c r="BK358" i="9"/>
  <c r="J358" i="9" s="1"/>
  <c r="J151" i="9" s="1"/>
  <c r="BK380" i="9"/>
  <c r="J380" i="9"/>
  <c r="J157" i="9" s="1"/>
  <c r="P400" i="9"/>
  <c r="R417" i="9"/>
  <c r="BK457" i="9"/>
  <c r="J457" i="9" s="1"/>
  <c r="J180" i="9" s="1"/>
  <c r="P468" i="9"/>
  <c r="BK488" i="9"/>
  <c r="J488" i="9" s="1"/>
  <c r="J189" i="9" s="1"/>
  <c r="BK133" i="2"/>
  <c r="J133" i="2"/>
  <c r="J98" i="2" s="1"/>
  <c r="BK156" i="2"/>
  <c r="J156" i="2" s="1"/>
  <c r="J100" i="2" s="1"/>
  <c r="T176" i="2"/>
  <c r="BK189" i="2"/>
  <c r="J189" i="2"/>
  <c r="J106" i="2"/>
  <c r="R189" i="2"/>
  <c r="BK274" i="2"/>
  <c r="J274" i="2" s="1"/>
  <c r="J109" i="2" s="1"/>
  <c r="P297" i="2"/>
  <c r="T135" i="3"/>
  <c r="T134" i="3" s="1"/>
  <c r="P239" i="3"/>
  <c r="T276" i="3"/>
  <c r="P393" i="3"/>
  <c r="P205" i="4"/>
  <c r="T205" i="4"/>
  <c r="R283" i="4"/>
  <c r="R325" i="4"/>
  <c r="P151" i="5"/>
  <c r="BK276" i="5"/>
  <c r="J276" i="5" s="1"/>
  <c r="J101" i="5" s="1"/>
  <c r="P323" i="5"/>
  <c r="T405" i="5"/>
  <c r="BK428" i="5"/>
  <c r="J428" i="5"/>
  <c r="J114" i="5"/>
  <c r="P470" i="5"/>
  <c r="P532" i="5"/>
  <c r="R563" i="5"/>
  <c r="P660" i="5"/>
  <c r="P780" i="5"/>
  <c r="P678" i="5" s="1"/>
  <c r="BK798" i="5"/>
  <c r="J798" i="5" s="1"/>
  <c r="J129" i="5" s="1"/>
  <c r="T151" i="6"/>
  <c r="BK267" i="6"/>
  <c r="J267" i="6"/>
  <c r="J106" i="6"/>
  <c r="P376" i="6"/>
  <c r="P142" i="7"/>
  <c r="T218" i="7"/>
  <c r="P245" i="7"/>
  <c r="BK232" i="8"/>
  <c r="J232" i="8"/>
  <c r="J100" i="8" s="1"/>
  <c r="T315" i="8"/>
  <c r="R364" i="8"/>
  <c r="P510" i="8"/>
  <c r="T220" i="9"/>
  <c r="T219" i="9"/>
  <c r="P245" i="9"/>
  <c r="R245" i="9"/>
  <c r="R254" i="9"/>
  <c r="BK268" i="9"/>
  <c r="J268" i="9" s="1"/>
  <c r="J114" i="9" s="1"/>
  <c r="P292" i="9"/>
  <c r="T302" i="9"/>
  <c r="R319" i="9"/>
  <c r="R306" i="9" s="1"/>
  <c r="T329" i="9"/>
  <c r="R339" i="9"/>
  <c r="R332" i="9"/>
  <c r="R355" i="9"/>
  <c r="R358" i="9"/>
  <c r="R350" i="9" s="1"/>
  <c r="P380" i="9"/>
  <c r="R385" i="9"/>
  <c r="R390" i="9"/>
  <c r="P414" i="9"/>
  <c r="P417" i="9"/>
  <c r="T430" i="9"/>
  <c r="BK441" i="9"/>
  <c r="J441" i="9" s="1"/>
  <c r="J176" i="9" s="1"/>
  <c r="T444" i="9"/>
  <c r="T457" i="9"/>
  <c r="P471" i="9"/>
  <c r="P478" i="9"/>
  <c r="R488" i="9"/>
  <c r="T140" i="2"/>
  <c r="BK176" i="2"/>
  <c r="J176" i="2"/>
  <c r="J105" i="2" s="1"/>
  <c r="T193" i="2"/>
  <c r="R274" i="2"/>
  <c r="R145" i="3"/>
  <c r="BK290" i="3"/>
  <c r="J290" i="3"/>
  <c r="J108" i="3" s="1"/>
  <c r="T393" i="3"/>
  <c r="R213" i="4"/>
  <c r="P303" i="4"/>
  <c r="P328" i="4"/>
  <c r="P230" i="5"/>
  <c r="BK360" i="5"/>
  <c r="J360" i="5"/>
  <c r="J108" i="5" s="1"/>
  <c r="T397" i="5"/>
  <c r="R401" i="5"/>
  <c r="BK405" i="5"/>
  <c r="J405" i="5" s="1"/>
  <c r="J111" i="5" s="1"/>
  <c r="P411" i="5"/>
  <c r="R439" i="5"/>
  <c r="BK483" i="5"/>
  <c r="J483" i="5"/>
  <c r="J118" i="5" s="1"/>
  <c r="T139" i="6"/>
  <c r="BK224" i="6"/>
  <c r="J224" i="6"/>
  <c r="J104" i="6" s="1"/>
  <c r="BK376" i="6"/>
  <c r="J376" i="6" s="1"/>
  <c r="J114" i="6" s="1"/>
  <c r="R428" i="6"/>
  <c r="R401" i="6"/>
  <c r="BK163" i="7"/>
  <c r="J163" i="7"/>
  <c r="J100" i="7" s="1"/>
  <c r="BK211" i="7"/>
  <c r="J211" i="7" s="1"/>
  <c r="J104" i="7" s="1"/>
  <c r="BK253" i="7"/>
  <c r="J253" i="7"/>
  <c r="J109" i="7" s="1"/>
  <c r="BK163" i="8"/>
  <c r="J163" i="8" s="1"/>
  <c r="J99" i="8" s="1"/>
  <c r="P299" i="8"/>
  <c r="BK387" i="8"/>
  <c r="J387" i="8" s="1"/>
  <c r="J110" i="8" s="1"/>
  <c r="BK510" i="8"/>
  <c r="J510" i="8" s="1"/>
  <c r="J118" i="8" s="1"/>
  <c r="P615" i="8"/>
  <c r="BK656" i="8"/>
  <c r="J656" i="8"/>
  <c r="J122" i="8" s="1"/>
  <c r="R251" i="9"/>
  <c r="R263" i="9"/>
  <c r="BK283" i="9"/>
  <c r="J283" i="9" s="1"/>
  <c r="J121" i="9" s="1"/>
  <c r="T292" i="9"/>
  <c r="R302" i="9"/>
  <c r="R380" i="9"/>
  <c r="T400" i="9"/>
  <c r="BK420" i="9"/>
  <c r="J420" i="9"/>
  <c r="J170" i="9" s="1"/>
  <c r="T452" i="9"/>
  <c r="T462" i="9"/>
  <c r="R471" i="9"/>
  <c r="T478" i="9"/>
  <c r="T493" i="9"/>
  <c r="T492" i="9"/>
  <c r="BK507" i="9"/>
  <c r="J507" i="9" s="1"/>
  <c r="J198" i="9" s="1"/>
  <c r="P140" i="2"/>
  <c r="P176" i="2"/>
  <c r="P175" i="2" s="1"/>
  <c r="R193" i="2"/>
  <c r="T274" i="2"/>
  <c r="R175" i="3"/>
  <c r="R239" i="3"/>
  <c r="P273" i="3"/>
  <c r="BK351" i="3"/>
  <c r="J351" i="3" s="1"/>
  <c r="J109" i="3" s="1"/>
  <c r="BK393" i="3"/>
  <c r="J393" i="3" s="1"/>
  <c r="J111" i="3" s="1"/>
  <c r="BK205" i="4"/>
  <c r="J205" i="4"/>
  <c r="J101" i="4" s="1"/>
  <c r="R205" i="4"/>
  <c r="BK254" i="4"/>
  <c r="J254" i="4"/>
  <c r="J105" i="4"/>
  <c r="R303" i="4"/>
  <c r="BK328" i="4"/>
  <c r="J328" i="4"/>
  <c r="J112" i="4" s="1"/>
  <c r="T151" i="5"/>
  <c r="R276" i="5"/>
  <c r="T293" i="5"/>
  <c r="P300" i="5"/>
  <c r="R428" i="5"/>
  <c r="P494" i="5"/>
  <c r="BK545" i="5"/>
  <c r="J545" i="5"/>
  <c r="J121" i="5" s="1"/>
  <c r="T563" i="5"/>
  <c r="T649" i="5"/>
  <c r="P783" i="5"/>
  <c r="P224" i="6"/>
  <c r="T163" i="7"/>
  <c r="T211" i="7"/>
  <c r="R214" i="7"/>
  <c r="R242" i="7"/>
  <c r="P253" i="7"/>
  <c r="P232" i="8"/>
  <c r="BK299" i="8"/>
  <c r="J299" i="8" s="1"/>
  <c r="J104" i="8" s="1"/>
  <c r="T343" i="8"/>
  <c r="P387" i="8"/>
  <c r="P425" i="8"/>
  <c r="T454" i="8"/>
  <c r="P480" i="8"/>
  <c r="R480" i="8"/>
  <c r="R573" i="8"/>
  <c r="P254" i="9"/>
  <c r="P234" i="9" s="1"/>
  <c r="P263" i="9"/>
  <c r="T283" i="9"/>
  <c r="R292" i="9"/>
  <c r="P302" i="9"/>
  <c r="T311" i="9"/>
  <c r="T306" i="9" s="1"/>
  <c r="P358" i="9"/>
  <c r="P368" i="9"/>
  <c r="P385" i="9"/>
  <c r="T393" i="9"/>
  <c r="R414" i="9"/>
  <c r="T417" i="9"/>
  <c r="T441" i="9"/>
  <c r="R457" i="9"/>
  <c r="T465" i="9"/>
  <c r="BK478" i="9"/>
  <c r="J478" i="9"/>
  <c r="J186" i="9" s="1"/>
  <c r="T481" i="9"/>
  <c r="P493" i="9"/>
  <c r="P492" i="9" s="1"/>
  <c r="R507" i="9"/>
  <c r="BK175" i="3"/>
  <c r="J175" i="3" s="1"/>
  <c r="J100" i="3" s="1"/>
  <c r="P215" i="3"/>
  <c r="R229" i="3"/>
  <c r="R290" i="3"/>
  <c r="T379" i="3"/>
  <c r="P403" i="3"/>
  <c r="R136" i="4"/>
  <c r="P213" i="4"/>
  <c r="T283" i="4"/>
  <c r="P325" i="4"/>
  <c r="T190" i="5"/>
  <c r="T360" i="5"/>
  <c r="R421" i="5"/>
  <c r="T428" i="5"/>
  <c r="R494" i="5"/>
  <c r="T593" i="5"/>
  <c r="T660" i="5"/>
  <c r="T798" i="5"/>
  <c r="R151" i="6"/>
  <c r="R138" i="6" s="1"/>
  <c r="T209" i="6"/>
  <c r="P267" i="6"/>
  <c r="P298" i="6"/>
  <c r="R301" i="6"/>
  <c r="T305" i="6"/>
  <c r="R345" i="6"/>
  <c r="BK387" i="6"/>
  <c r="J387" i="6" s="1"/>
  <c r="J115" i="6" s="1"/>
  <c r="T142" i="7"/>
  <c r="P218" i="7"/>
  <c r="R245" i="7"/>
  <c r="BK144" i="8"/>
  <c r="J144" i="8" s="1"/>
  <c r="J98" i="8" s="1"/>
  <c r="T144" i="8"/>
  <c r="T279" i="8"/>
  <c r="T299" i="8"/>
  <c r="P360" i="8"/>
  <c r="BK364" i="8"/>
  <c r="J364" i="8"/>
  <c r="J108" i="8" s="1"/>
  <c r="T371" i="8"/>
  <c r="BK425" i="8"/>
  <c r="J425" i="8" s="1"/>
  <c r="J112" i="8" s="1"/>
  <c r="BK454" i="8"/>
  <c r="J454" i="8" s="1"/>
  <c r="J115" i="8" s="1"/>
  <c r="BK480" i="8"/>
  <c r="J480" i="8" s="1"/>
  <c r="J116" i="8" s="1"/>
  <c r="T480" i="8"/>
  <c r="BK573" i="8"/>
  <c r="J573" i="8"/>
  <c r="J119" i="8" s="1"/>
  <c r="P462" i="9"/>
  <c r="R140" i="2"/>
  <c r="BK226" i="2"/>
  <c r="J226" i="2" s="1"/>
  <c r="J108" i="2" s="1"/>
  <c r="R289" i="2"/>
  <c r="P175" i="3"/>
  <c r="T239" i="3"/>
  <c r="P276" i="3"/>
  <c r="R276" i="3"/>
  <c r="BK379" i="3"/>
  <c r="J379" i="3" s="1"/>
  <c r="J110" i="3" s="1"/>
  <c r="R403" i="3"/>
  <c r="R254" i="4"/>
  <c r="P318" i="4"/>
  <c r="P317" i="4"/>
  <c r="T439" i="5"/>
  <c r="P483" i="5"/>
  <c r="P593" i="5"/>
  <c r="BK660" i="5"/>
  <c r="J660" i="5" s="1"/>
  <c r="J125" i="5" s="1"/>
  <c r="BK780" i="5"/>
  <c r="J780" i="5" s="1"/>
  <c r="J127" i="5" s="1"/>
  <c r="P798" i="5"/>
  <c r="BK182" i="6"/>
  <c r="J182" i="6"/>
  <c r="J100" i="6"/>
  <c r="R245" i="6"/>
  <c r="T387" i="6"/>
  <c r="P163" i="7"/>
  <c r="P131" i="7" s="1"/>
  <c r="R211" i="7"/>
  <c r="P242" i="7"/>
  <c r="R269" i="7"/>
  <c r="P163" i="8"/>
  <c r="P279" i="8"/>
  <c r="BK343" i="8"/>
  <c r="J343" i="8"/>
  <c r="J106" i="8"/>
  <c r="T387" i="8"/>
  <c r="R419" i="8"/>
  <c r="BK443" i="8"/>
  <c r="J443" i="8" s="1"/>
  <c r="J114" i="8" s="1"/>
  <c r="T443" i="8"/>
  <c r="T510" i="8"/>
  <c r="R220" i="9"/>
  <c r="R219" i="9"/>
  <c r="T254" i="9"/>
  <c r="T287" i="9"/>
  <c r="P311" i="9"/>
  <c r="P306" i="9" s="1"/>
  <c r="T339" i="9"/>
  <c r="T332" i="9"/>
  <c r="BK355" i="9"/>
  <c r="J355" i="9"/>
  <c r="J150" i="9" s="1"/>
  <c r="R368" i="9"/>
  <c r="R367" i="9" s="1"/>
  <c r="T385" i="9"/>
  <c r="P390" i="9"/>
  <c r="P393" i="9"/>
  <c r="BK414" i="9"/>
  <c r="J414" i="9" s="1"/>
  <c r="J168" i="9" s="1"/>
  <c r="R420" i="9"/>
  <c r="R444" i="9"/>
  <c r="P457" i="9"/>
  <c r="P465" i="9"/>
  <c r="T471" i="9"/>
  <c r="R481" i="9"/>
  <c r="BK493" i="9"/>
  <c r="J493" i="9" s="1"/>
  <c r="J191" i="9" s="1"/>
  <c r="T507" i="9"/>
  <c r="BK221" i="6"/>
  <c r="J221" i="6" s="1"/>
  <c r="J102" i="6" s="1"/>
  <c r="BK279" i="9"/>
  <c r="J279" i="9"/>
  <c r="J119" i="9" s="1"/>
  <c r="BK307" i="9"/>
  <c r="J307" i="9" s="1"/>
  <c r="J130" i="9" s="1"/>
  <c r="BK337" i="9"/>
  <c r="J337" i="9"/>
  <c r="J141" i="9"/>
  <c r="BK342" i="9"/>
  <c r="J342" i="9" s="1"/>
  <c r="J143" i="9" s="1"/>
  <c r="BK412" i="9"/>
  <c r="J412" i="9"/>
  <c r="J167" i="9" s="1"/>
  <c r="BK505" i="9"/>
  <c r="J505" i="9" s="1"/>
  <c r="J197" i="9" s="1"/>
  <c r="BK210" i="4"/>
  <c r="J210" i="4"/>
  <c r="J102" i="4"/>
  <c r="BK257" i="9"/>
  <c r="J257" i="9" s="1"/>
  <c r="J109" i="9" s="1"/>
  <c r="BK344" i="9"/>
  <c r="J344" i="9"/>
  <c r="J144" i="9" s="1"/>
  <c r="BK346" i="9"/>
  <c r="J346" i="9" s="1"/>
  <c r="J145" i="9" s="1"/>
  <c r="BK410" i="9"/>
  <c r="J410" i="9"/>
  <c r="J166" i="9"/>
  <c r="BK437" i="9"/>
  <c r="J437" i="9" s="1"/>
  <c r="J174" i="9" s="1"/>
  <c r="BK496" i="9"/>
  <c r="J496" i="9"/>
  <c r="J192" i="9" s="1"/>
  <c r="BK133" i="4"/>
  <c r="J133" i="4" s="1"/>
  <c r="J97" i="4" s="1"/>
  <c r="BK232" i="9"/>
  <c r="J232" i="9"/>
  <c r="J99" i="9"/>
  <c r="BK281" i="9"/>
  <c r="J281" i="9" s="1"/>
  <c r="J120" i="9" s="1"/>
  <c r="BK383" i="9"/>
  <c r="J383" i="9"/>
  <c r="J158" i="9" s="1"/>
  <c r="BK437" i="5"/>
  <c r="J437" i="5" s="1"/>
  <c r="J115" i="5" s="1"/>
  <c r="BK266" i="9"/>
  <c r="J266" i="9"/>
  <c r="J113" i="9"/>
  <c r="BK295" i="9"/>
  <c r="J295" i="9" s="1"/>
  <c r="J125" i="9" s="1"/>
  <c r="BK333" i="9"/>
  <c r="J333" i="9"/>
  <c r="J139" i="9" s="1"/>
  <c r="BK365" i="9"/>
  <c r="J365" i="9" s="1"/>
  <c r="J154" i="9" s="1"/>
  <c r="BK388" i="9"/>
  <c r="J388" i="9"/>
  <c r="J160" i="9"/>
  <c r="BK398" i="9"/>
  <c r="J398" i="9" s="1"/>
  <c r="J164" i="9" s="1"/>
  <c r="BK199" i="4"/>
  <c r="J199" i="4"/>
  <c r="J100" i="4" s="1"/>
  <c r="BK239" i="9"/>
  <c r="J239" i="9" s="1"/>
  <c r="J103" i="9" s="1"/>
  <c r="BK290" i="9"/>
  <c r="J290" i="9"/>
  <c r="J123" i="9"/>
  <c r="BK325" i="9"/>
  <c r="J325" i="9" s="1"/>
  <c r="J135" i="9" s="1"/>
  <c r="BK348" i="9"/>
  <c r="J348" i="9"/>
  <c r="J146" i="9" s="1"/>
  <c r="BK435" i="9"/>
  <c r="J435" i="9" s="1"/>
  <c r="J173" i="9" s="1"/>
  <c r="BK439" i="9"/>
  <c r="J439" i="9"/>
  <c r="J175" i="9"/>
  <c r="BK486" i="9"/>
  <c r="J486" i="9" s="1"/>
  <c r="J188" i="9" s="1"/>
  <c r="BK226" i="3"/>
  <c r="J226" i="3"/>
  <c r="J102" i="3" s="1"/>
  <c r="BK401" i="3"/>
  <c r="J401" i="3" s="1"/>
  <c r="J112" i="3" s="1"/>
  <c r="BK678" i="5"/>
  <c r="J678" i="5"/>
  <c r="J126" i="5" s="1"/>
  <c r="BK323" i="9"/>
  <c r="J323" i="9" s="1"/>
  <c r="J134" i="9" s="1"/>
  <c r="BK335" i="9"/>
  <c r="J335" i="9"/>
  <c r="J140" i="9" s="1"/>
  <c r="BK363" i="9"/>
  <c r="J363" i="9" s="1"/>
  <c r="J153" i="9" s="1"/>
  <c r="BK251" i="4"/>
  <c r="J251" i="4"/>
  <c r="J104" i="4" s="1"/>
  <c r="BK315" i="4"/>
  <c r="J315" i="4" s="1"/>
  <c r="J108" i="4" s="1"/>
  <c r="BK290" i="5"/>
  <c r="J290" i="5"/>
  <c r="J102" i="5" s="1"/>
  <c r="BK298" i="5"/>
  <c r="J298" i="5" s="1"/>
  <c r="J105" i="5" s="1"/>
  <c r="BK401" i="6"/>
  <c r="J401" i="6"/>
  <c r="J116" i="6" s="1"/>
  <c r="BK237" i="9"/>
  <c r="J237" i="9" s="1"/>
  <c r="J102" i="9" s="1"/>
  <c r="BK261" i="9"/>
  <c r="J261" i="9"/>
  <c r="J111" i="9" s="1"/>
  <c r="BK396" i="9"/>
  <c r="J396" i="9" s="1"/>
  <c r="J163" i="9" s="1"/>
  <c r="BK498" i="9"/>
  <c r="J498" i="9"/>
  <c r="J193" i="9" s="1"/>
  <c r="BK235" i="9"/>
  <c r="BK309" i="9"/>
  <c r="J309" i="9"/>
  <c r="J131" i="9" s="1"/>
  <c r="BK327" i="9"/>
  <c r="J327" i="9" s="1"/>
  <c r="J136" i="9" s="1"/>
  <c r="BK351" i="9"/>
  <c r="J351" i="9"/>
  <c r="J148" i="9" s="1"/>
  <c r="BK353" i="9"/>
  <c r="J353" i="9" s="1"/>
  <c r="J149" i="9" s="1"/>
  <c r="BK361" i="9"/>
  <c r="J361" i="9"/>
  <c r="J152" i="9" s="1"/>
  <c r="BK433" i="9"/>
  <c r="J433" i="9" s="1"/>
  <c r="J172" i="9" s="1"/>
  <c r="BK500" i="9"/>
  <c r="J500" i="9"/>
  <c r="J194" i="9" s="1"/>
  <c r="BK172" i="2"/>
  <c r="BK171" i="2" s="1"/>
  <c r="J171" i="2" s="1"/>
  <c r="J102" i="2" s="1"/>
  <c r="BK208" i="7"/>
  <c r="J208" i="7" s="1"/>
  <c r="J102" i="7" s="1"/>
  <c r="BK243" i="9"/>
  <c r="J243" i="9"/>
  <c r="J105" i="9" s="1"/>
  <c r="BK273" i="9"/>
  <c r="J273" i="9" s="1"/>
  <c r="J116" i="9" s="1"/>
  <c r="BK450" i="9"/>
  <c r="J450" i="9"/>
  <c r="J178" i="9" s="1"/>
  <c r="BK441" i="8"/>
  <c r="BK298" i="8" s="1"/>
  <c r="J298" i="8" s="1"/>
  <c r="J103" i="8" s="1"/>
  <c r="BK123" i="10"/>
  <c r="J123" i="10" s="1"/>
  <c r="J98" i="10" s="1"/>
  <c r="BK129" i="10"/>
  <c r="J129" i="10" s="1"/>
  <c r="J100" i="10" s="1"/>
  <c r="BK132" i="10"/>
  <c r="J132" i="10"/>
  <c r="J101" i="10" s="1"/>
  <c r="BK169" i="2"/>
  <c r="J169" i="2" s="1"/>
  <c r="J101" i="2" s="1"/>
  <c r="BK296" i="8"/>
  <c r="J296" i="8" s="1"/>
  <c r="J102" i="8" s="1"/>
  <c r="BK241" i="9"/>
  <c r="J241" i="9" s="1"/>
  <c r="J104" i="9" s="1"/>
  <c r="BK259" i="9"/>
  <c r="J259" i="9"/>
  <c r="J110" i="9" s="1"/>
  <c r="BK275" i="9"/>
  <c r="J275" i="9" s="1"/>
  <c r="J117" i="9" s="1"/>
  <c r="BK277" i="9"/>
  <c r="J277" i="9" s="1"/>
  <c r="J118" i="9" s="1"/>
  <c r="BK300" i="9"/>
  <c r="J300" i="9" s="1"/>
  <c r="J127" i="9" s="1"/>
  <c r="BK503" i="9"/>
  <c r="BK502" i="9" s="1"/>
  <c r="J502" i="9" s="1"/>
  <c r="J195" i="9" s="1"/>
  <c r="J503" i="9"/>
  <c r="J196" i="9" s="1"/>
  <c r="BK126" i="10"/>
  <c r="J126" i="10" s="1"/>
  <c r="J99" i="10" s="1"/>
  <c r="J235" i="9"/>
  <c r="J101" i="9" s="1"/>
  <c r="BK219" i="9"/>
  <c r="J89" i="10"/>
  <c r="F92" i="10"/>
  <c r="BE124" i="10"/>
  <c r="BE130" i="10"/>
  <c r="E85" i="10"/>
  <c r="BE127" i="10"/>
  <c r="BE133" i="10"/>
  <c r="BE289" i="9"/>
  <c r="BE293" i="9"/>
  <c r="BE298" i="9"/>
  <c r="BE303" i="9"/>
  <c r="BE316" i="9"/>
  <c r="BE341" i="9"/>
  <c r="BE345" i="9"/>
  <c r="BE371" i="9"/>
  <c r="BE382" i="9"/>
  <c r="BE391" i="9"/>
  <c r="BE402" i="9"/>
  <c r="BE403" i="9"/>
  <c r="BE421" i="9"/>
  <c r="BE470" i="9"/>
  <c r="BE487" i="9"/>
  <c r="BE495" i="9"/>
  <c r="J91" i="9"/>
  <c r="BE227" i="9"/>
  <c r="BE231" i="9"/>
  <c r="BE249" i="9"/>
  <c r="BE253" i="9"/>
  <c r="BE267" i="9"/>
  <c r="BE284" i="9"/>
  <c r="BE288" i="9"/>
  <c r="BE299" i="9"/>
  <c r="BE322" i="9"/>
  <c r="BE343" i="9"/>
  <c r="BE357" i="9"/>
  <c r="BE381" i="9"/>
  <c r="BE384" i="9"/>
  <c r="BE389" i="9"/>
  <c r="BE407" i="9"/>
  <c r="BE409" i="9"/>
  <c r="BE423" i="9"/>
  <c r="BE431" i="9"/>
  <c r="BE440" i="9"/>
  <c r="BE497" i="9"/>
  <c r="E208" i="9"/>
  <c r="BE223" i="9"/>
  <c r="BE280" i="9"/>
  <c r="BE312" i="9"/>
  <c r="BE313" i="9"/>
  <c r="BE315" i="9"/>
  <c r="BE320" i="9"/>
  <c r="BE324" i="9"/>
  <c r="BE352" i="9"/>
  <c r="BE359" i="9"/>
  <c r="BE360" i="9"/>
  <c r="BE362" i="9"/>
  <c r="BE369" i="9"/>
  <c r="BE378" i="9"/>
  <c r="BE387" i="9"/>
  <c r="BE395" i="9"/>
  <c r="BE458" i="9"/>
  <c r="BE479" i="9"/>
  <c r="BE506" i="9"/>
  <c r="J89" i="9"/>
  <c r="BE226" i="9"/>
  <c r="BE229" i="9"/>
  <c r="BE230" i="9"/>
  <c r="BE238" i="9"/>
  <c r="BE246" i="9"/>
  <c r="BE305" i="9"/>
  <c r="BE340" i="9"/>
  <c r="BE364" i="9"/>
  <c r="BE379" i="9"/>
  <c r="BE416" i="9"/>
  <c r="BE422" i="9"/>
  <c r="BE438" i="9"/>
  <c r="BE480" i="9"/>
  <c r="BE499" i="9"/>
  <c r="BE501" i="9"/>
  <c r="BE504" i="9"/>
  <c r="BE508" i="9"/>
  <c r="F92" i="9"/>
  <c r="BE252" i="9"/>
  <c r="BE264" i="9"/>
  <c r="BE269" i="9"/>
  <c r="BE278" i="9"/>
  <c r="BE310" i="9"/>
  <c r="BE356" i="9"/>
  <c r="BE413" i="9"/>
  <c r="BE418" i="9"/>
  <c r="BE427" i="9"/>
  <c r="BE447" i="9"/>
  <c r="BE464" i="9"/>
  <c r="BE466" i="9"/>
  <c r="BE467" i="9"/>
  <c r="F214" i="9"/>
  <c r="BE250" i="9"/>
  <c r="BE255" i="9"/>
  <c r="BE258" i="9"/>
  <c r="BE286" i="9"/>
  <c r="BE334" i="9"/>
  <c r="BE366" i="9"/>
  <c r="BE375" i="9"/>
  <c r="BE406" i="9"/>
  <c r="BE455" i="9"/>
  <c r="BE472" i="9"/>
  <c r="BE491" i="9"/>
  <c r="BE509" i="9"/>
  <c r="BE222" i="9"/>
  <c r="BE224" i="9"/>
  <c r="BE240" i="9"/>
  <c r="BE248" i="9"/>
  <c r="BE296" i="9"/>
  <c r="BE304" i="9"/>
  <c r="BE354" i="9"/>
  <c r="BE370" i="9"/>
  <c r="BE405" i="9"/>
  <c r="BE419" i="9"/>
  <c r="BE449" i="9"/>
  <c r="BE485" i="9"/>
  <c r="BE256" i="9"/>
  <c r="BE262" i="9"/>
  <c r="BE276" i="9"/>
  <c r="BE308" i="9"/>
  <c r="BE321" i="9"/>
  <c r="BE336" i="9"/>
  <c r="BE349" i="9"/>
  <c r="BE373" i="9"/>
  <c r="BE377" i="9"/>
  <c r="BE392" i="9"/>
  <c r="BE394" i="9"/>
  <c r="BE408" i="9"/>
  <c r="BE424" i="9"/>
  <c r="BE425" i="9"/>
  <c r="BE426" i="9"/>
  <c r="BE432" i="9"/>
  <c r="BE443" i="9"/>
  <c r="BE225" i="9"/>
  <c r="BE228" i="9"/>
  <c r="BE233" i="9"/>
  <c r="BE260" i="9"/>
  <c r="BE271" i="9"/>
  <c r="BE274" i="9"/>
  <c r="BE282" i="9"/>
  <c r="BE331" i="9"/>
  <c r="BE376" i="9"/>
  <c r="BE404" i="9"/>
  <c r="BE411" i="9"/>
  <c r="BE434" i="9"/>
  <c r="BE454" i="9"/>
  <c r="BE456" i="9"/>
  <c r="BE473" i="9"/>
  <c r="BE482" i="9"/>
  <c r="BE483" i="9"/>
  <c r="BE484" i="9"/>
  <c r="BE489" i="9"/>
  <c r="BE490" i="9"/>
  <c r="BE221" i="9"/>
  <c r="BE236" i="9"/>
  <c r="BE291" i="9"/>
  <c r="BE318" i="9"/>
  <c r="BE374" i="9"/>
  <c r="BE397" i="9"/>
  <c r="BE415" i="9"/>
  <c r="BE453" i="9"/>
  <c r="BE459" i="9"/>
  <c r="BE469" i="9"/>
  <c r="BE242" i="9"/>
  <c r="BE270" i="9"/>
  <c r="BE285" i="9"/>
  <c r="BE301" i="9"/>
  <c r="BE314" i="9"/>
  <c r="BE317" i="9"/>
  <c r="BE326" i="9"/>
  <c r="BE328" i="9"/>
  <c r="BE330" i="9"/>
  <c r="BE338" i="9"/>
  <c r="BE399" i="9"/>
  <c r="BE429" i="9"/>
  <c r="BE442" i="9"/>
  <c r="BE445" i="9"/>
  <c r="BE451" i="9"/>
  <c r="BE460" i="9"/>
  <c r="BE474" i="9"/>
  <c r="BE475" i="9"/>
  <c r="BE476" i="9"/>
  <c r="BE494" i="9"/>
  <c r="BE244" i="9"/>
  <c r="BE247" i="9"/>
  <c r="BE265" i="9"/>
  <c r="BE294" i="9"/>
  <c r="BE347" i="9"/>
  <c r="BE372" i="9"/>
  <c r="BE386" i="9"/>
  <c r="BE401" i="9"/>
  <c r="BE428" i="9"/>
  <c r="BE436" i="9"/>
  <c r="BE446" i="9"/>
  <c r="BE448" i="9"/>
  <c r="BE463" i="9"/>
  <c r="BE477" i="9"/>
  <c r="J91" i="8"/>
  <c r="BE199" i="8"/>
  <c r="BE202" i="8"/>
  <c r="BE209" i="8"/>
  <c r="BE235" i="8"/>
  <c r="BE346" i="8"/>
  <c r="BE349" i="8"/>
  <c r="BE354" i="8"/>
  <c r="BE357" i="8"/>
  <c r="BE385" i="8"/>
  <c r="BE394" i="8"/>
  <c r="BE428" i="8"/>
  <c r="BE451" i="8"/>
  <c r="BE478" i="8"/>
  <c r="BE497" i="8"/>
  <c r="BE534" i="8"/>
  <c r="BE566" i="8"/>
  <c r="BE579" i="8"/>
  <c r="BE588" i="8"/>
  <c r="BE597" i="8"/>
  <c r="BE613" i="8"/>
  <c r="BE620" i="8"/>
  <c r="BE673" i="8"/>
  <c r="BE677" i="8"/>
  <c r="BE679" i="8"/>
  <c r="BE197" i="8"/>
  <c r="BE218" i="8"/>
  <c r="BE233" i="8"/>
  <c r="BE253" i="8"/>
  <c r="BE257" i="8"/>
  <c r="BE266" i="8"/>
  <c r="BE280" i="8"/>
  <c r="BE319" i="8"/>
  <c r="BE328" i="8"/>
  <c r="BE398" i="8"/>
  <c r="BE410" i="8"/>
  <c r="BE414" i="8"/>
  <c r="BE418" i="8"/>
  <c r="BE422" i="8"/>
  <c r="BE427" i="8"/>
  <c r="BE446" i="8"/>
  <c r="BE458" i="8"/>
  <c r="BE468" i="8"/>
  <c r="BE483" i="8"/>
  <c r="BE538" i="8"/>
  <c r="BE564" i="8"/>
  <c r="BE570" i="8"/>
  <c r="BE585" i="8"/>
  <c r="BE610" i="8"/>
  <c r="BE674" i="8"/>
  <c r="BE678" i="8"/>
  <c r="BE157" i="8"/>
  <c r="BE269" i="8"/>
  <c r="BE282" i="8"/>
  <c r="BE283" i="8"/>
  <c r="BE292" i="8"/>
  <c r="BE342" i="8"/>
  <c r="BE348" i="8"/>
  <c r="BE386" i="8"/>
  <c r="BE447" i="8"/>
  <c r="BE461" i="8"/>
  <c r="BE466" i="8"/>
  <c r="BE467" i="8"/>
  <c r="BE509" i="8"/>
  <c r="BE537" i="8"/>
  <c r="BE545" i="8"/>
  <c r="BE571" i="8"/>
  <c r="BE591" i="8"/>
  <c r="BE598" i="8"/>
  <c r="BE611" i="8"/>
  <c r="BE681" i="8"/>
  <c r="F139" i="8"/>
  <c r="BE200" i="8"/>
  <c r="BE240" i="8"/>
  <c r="BE249" i="8"/>
  <c r="BE304" i="8"/>
  <c r="BE334" i="8"/>
  <c r="BE359" i="8"/>
  <c r="BE362" i="8"/>
  <c r="BE444" i="8"/>
  <c r="BE508" i="8"/>
  <c r="BE521" i="8"/>
  <c r="BE159" i="8"/>
  <c r="BE176" i="8"/>
  <c r="BE229" i="8"/>
  <c r="BE241" i="8"/>
  <c r="BE243" i="8"/>
  <c r="BE248" i="8"/>
  <c r="BE270" i="8"/>
  <c r="BE272" i="8"/>
  <c r="BE281" i="8"/>
  <c r="BE294" i="8"/>
  <c r="BE300" i="8"/>
  <c r="BE363" i="8"/>
  <c r="BE368" i="8"/>
  <c r="BE373" i="8"/>
  <c r="BE376" i="8"/>
  <c r="BE465" i="8"/>
  <c r="BE469" i="8"/>
  <c r="BE472" i="8"/>
  <c r="BE475" i="8"/>
  <c r="BE495" i="8"/>
  <c r="BE518" i="8"/>
  <c r="BE529" i="8"/>
  <c r="BE574" i="8"/>
  <c r="BE577" i="8"/>
  <c r="BE581" i="8"/>
  <c r="BE584" i="8"/>
  <c r="BE587" i="8"/>
  <c r="BE600" i="8"/>
  <c r="BE605" i="8"/>
  <c r="BE662" i="8"/>
  <c r="BE667" i="8"/>
  <c r="BE680" i="8"/>
  <c r="BE682" i="8"/>
  <c r="BE198" i="8"/>
  <c r="BE203" i="8"/>
  <c r="BE227" i="8"/>
  <c r="BE255" i="8"/>
  <c r="BE285" i="8"/>
  <c r="BE302" i="8"/>
  <c r="BE332" i="8"/>
  <c r="BE353" i="8"/>
  <c r="BE356" i="8"/>
  <c r="BE367" i="8"/>
  <c r="BE392" i="8"/>
  <c r="BE412" i="8"/>
  <c r="BE416" i="8"/>
  <c r="BE453" i="8"/>
  <c r="BE463" i="8"/>
  <c r="BE471" i="8"/>
  <c r="BE473" i="8"/>
  <c r="BE494" i="8"/>
  <c r="BE505" i="8"/>
  <c r="BE506" i="8"/>
  <c r="BE507" i="8"/>
  <c r="BE511" i="8"/>
  <c r="BE530" i="8"/>
  <c r="BE549" i="8"/>
  <c r="BE551" i="8"/>
  <c r="BE560" i="8"/>
  <c r="BE604" i="8"/>
  <c r="BE651" i="8"/>
  <c r="BE657" i="8"/>
  <c r="BE665" i="8"/>
  <c r="BE669" i="8"/>
  <c r="BE670" i="8"/>
  <c r="BE675" i="8"/>
  <c r="BE683" i="8"/>
  <c r="BE213" i="8"/>
  <c r="BE225" i="8"/>
  <c r="BE231" i="8"/>
  <c r="BE252" i="8"/>
  <c r="BE271" i="8"/>
  <c r="BE313" i="8"/>
  <c r="BE325" i="8"/>
  <c r="BE341" i="8"/>
  <c r="BE347" i="8"/>
  <c r="BE361" i="8"/>
  <c r="BE432" i="8"/>
  <c r="BE436" i="8"/>
  <c r="BE438" i="8"/>
  <c r="BE448" i="8"/>
  <c r="BE450" i="8"/>
  <c r="BE455" i="8"/>
  <c r="BE477" i="8"/>
  <c r="BE490" i="8"/>
  <c r="J89" i="8"/>
  <c r="BE182" i="8"/>
  <c r="BE187" i="8"/>
  <c r="BE224" i="8"/>
  <c r="BE267" i="8"/>
  <c r="BE316" i="8"/>
  <c r="BE338" i="8"/>
  <c r="BE352" i="8"/>
  <c r="BE358" i="8"/>
  <c r="BE388" i="8"/>
  <c r="BE462" i="8"/>
  <c r="BE489" i="8"/>
  <c r="BE502" i="8"/>
  <c r="BE519" i="8"/>
  <c r="BE555" i="8"/>
  <c r="BE589" i="8"/>
  <c r="BE593" i="8"/>
  <c r="BE602" i="8"/>
  <c r="BE609" i="8"/>
  <c r="BE614" i="8"/>
  <c r="BE631" i="8"/>
  <c r="BE652" i="8"/>
  <c r="BE161" i="8"/>
  <c r="BE207" i="8"/>
  <c r="BE245" i="8"/>
  <c r="BE278" i="8"/>
  <c r="BE290" i="8"/>
  <c r="BE297" i="8"/>
  <c r="BE309" i="8"/>
  <c r="BE312" i="8"/>
  <c r="BE355" i="8"/>
  <c r="BE389" i="8"/>
  <c r="BE406" i="8"/>
  <c r="BE442" i="8"/>
  <c r="BE452" i="8"/>
  <c r="BE457" i="8"/>
  <c r="BE479" i="8"/>
  <c r="BE485" i="8"/>
  <c r="BE498" i="8"/>
  <c r="BE499" i="8"/>
  <c r="BE513" i="8"/>
  <c r="BE523" i="8"/>
  <c r="BE543" i="8"/>
  <c r="BE601" i="8"/>
  <c r="BE632" i="8"/>
  <c r="BE633" i="8"/>
  <c r="BE635" i="8"/>
  <c r="BE650" i="8"/>
  <c r="BE660" i="8"/>
  <c r="BE672" i="8"/>
  <c r="E132" i="8"/>
  <c r="BE250" i="8"/>
  <c r="BE276" i="8"/>
  <c r="BE293" i="8"/>
  <c r="BE335" i="8"/>
  <c r="BE340" i="8"/>
  <c r="BE344" i="8"/>
  <c r="BE369" i="8"/>
  <c r="BE370" i="8"/>
  <c r="BE372" i="8"/>
  <c r="BE378" i="8"/>
  <c r="BE382" i="8"/>
  <c r="BE384" i="8"/>
  <c r="BE402" i="8"/>
  <c r="BE424" i="8"/>
  <c r="BE459" i="8"/>
  <c r="BE474" i="8"/>
  <c r="BE500" i="8"/>
  <c r="BE504" i="8"/>
  <c r="BE520" i="8"/>
  <c r="BE556" i="8"/>
  <c r="BE576" i="8"/>
  <c r="BE582" i="8"/>
  <c r="BE599" i="8"/>
  <c r="BE612" i="8"/>
  <c r="BE616" i="8"/>
  <c r="BE618" i="8"/>
  <c r="BE625" i="8"/>
  <c r="BE627" i="8"/>
  <c r="BE634" i="8"/>
  <c r="BE153" i="8"/>
  <c r="BE164" i="8"/>
  <c r="BE239" i="8"/>
  <c r="BE244" i="8"/>
  <c r="BE246" i="8"/>
  <c r="BE247" i="8"/>
  <c r="BE259" i="8"/>
  <c r="BE268" i="8"/>
  <c r="BE277" i="8"/>
  <c r="BE288" i="8"/>
  <c r="BE321" i="8"/>
  <c r="BE327" i="8"/>
  <c r="BE331" i="8"/>
  <c r="BE337" i="8"/>
  <c r="BE420" i="8"/>
  <c r="BE426" i="8"/>
  <c r="BE440" i="8"/>
  <c r="BE476" i="8"/>
  <c r="BE481" i="8"/>
  <c r="BE542" i="8"/>
  <c r="BE559" i="8"/>
  <c r="BE595" i="8"/>
  <c r="BE663" i="8"/>
  <c r="BE666" i="8"/>
  <c r="BE145" i="8"/>
  <c r="BE170" i="8"/>
  <c r="BE172" i="8"/>
  <c r="BE191" i="8"/>
  <c r="BE192" i="8"/>
  <c r="BE193" i="8"/>
  <c r="BE201" i="8"/>
  <c r="BE219" i="8"/>
  <c r="BE237" i="8"/>
  <c r="BE242" i="8"/>
  <c r="BE261" i="8"/>
  <c r="BE311" i="8"/>
  <c r="BE314" i="8"/>
  <c r="BE318" i="8"/>
  <c r="BE329" i="8"/>
  <c r="BE345" i="8"/>
  <c r="BE350" i="8"/>
  <c r="BE365" i="8"/>
  <c r="BE380" i="8"/>
  <c r="BE390" i="8"/>
  <c r="BE464" i="8"/>
  <c r="BE470" i="8"/>
  <c r="BE557" i="8"/>
  <c r="BE568" i="8"/>
  <c r="BE572" i="8"/>
  <c r="BE639" i="8"/>
  <c r="BE648" i="8"/>
  <c r="BE649" i="8"/>
  <c r="BE658" i="8"/>
  <c r="BE137" i="7"/>
  <c r="BE145" i="7"/>
  <c r="BE149" i="7"/>
  <c r="BE152" i="7"/>
  <c r="BE153" i="7"/>
  <c r="BE179" i="7"/>
  <c r="BE183" i="7"/>
  <c r="BE186" i="7"/>
  <c r="BE188" i="7"/>
  <c r="BE191" i="7"/>
  <c r="BE200" i="7"/>
  <c r="BE217" i="7"/>
  <c r="BE219" i="7"/>
  <c r="BE223" i="7"/>
  <c r="BE226" i="7"/>
  <c r="BE239" i="7"/>
  <c r="BE244" i="7"/>
  <c r="BE246" i="7"/>
  <c r="BE247" i="7"/>
  <c r="BE248" i="7"/>
  <c r="BE252" i="7"/>
  <c r="BE283" i="7"/>
  <c r="BE284" i="7"/>
  <c r="J139" i="6"/>
  <c r="J98" i="6" s="1"/>
  <c r="J126" i="7"/>
  <c r="BE171" i="7"/>
  <c r="BE178" i="7"/>
  <c r="BE257" i="7"/>
  <c r="BE266" i="7"/>
  <c r="BE267" i="7"/>
  <c r="BE270" i="7"/>
  <c r="BE276" i="7"/>
  <c r="BE278" i="7"/>
  <c r="BE279" i="7"/>
  <c r="BE286" i="7"/>
  <c r="J124" i="7"/>
  <c r="BE158" i="7"/>
  <c r="BE168" i="7"/>
  <c r="BE184" i="7"/>
  <c r="BE198" i="7"/>
  <c r="BE201" i="7"/>
  <c r="BE205" i="7"/>
  <c r="BE206" i="7"/>
  <c r="BE209" i="7"/>
  <c r="BE212" i="7"/>
  <c r="BE213" i="7"/>
  <c r="BE215" i="7"/>
  <c r="BE216" i="7"/>
  <c r="BE221" i="7"/>
  <c r="BE224" i="7"/>
  <c r="BE230" i="7"/>
  <c r="BE233" i="7"/>
  <c r="BE235" i="7"/>
  <c r="BE236" i="7"/>
  <c r="BE238" i="7"/>
  <c r="BE241" i="7"/>
  <c r="BE243" i="7"/>
  <c r="BE250" i="7"/>
  <c r="BE259" i="7"/>
  <c r="BE273" i="7"/>
  <c r="BE285" i="7"/>
  <c r="F92" i="7"/>
  <c r="BE254" i="7"/>
  <c r="BE157" i="7"/>
  <c r="BE249" i="7"/>
  <c r="BE251" i="7"/>
  <c r="BE260" i="7"/>
  <c r="BE271" i="7"/>
  <c r="BE274" i="7"/>
  <c r="BE280" i="7"/>
  <c r="BE281" i="7"/>
  <c r="BE282" i="7"/>
  <c r="BE133" i="7"/>
  <c r="BE154" i="7"/>
  <c r="BE229" i="7"/>
  <c r="E120" i="7"/>
  <c r="BE156" i="7"/>
  <c r="BE166" i="7"/>
  <c r="BE173" i="7"/>
  <c r="BE189" i="7"/>
  <c r="BE261" i="7"/>
  <c r="BE151" i="7"/>
  <c r="BE161" i="7"/>
  <c r="BE164" i="7"/>
  <c r="BE177" i="7"/>
  <c r="BE256" i="7"/>
  <c r="BE258" i="7"/>
  <c r="BE265" i="7"/>
  <c r="BE143" i="7"/>
  <c r="BE195" i="7"/>
  <c r="BE199" i="7"/>
  <c r="BE138" i="7"/>
  <c r="BE159" i="7"/>
  <c r="BE160" i="7"/>
  <c r="BE170" i="7"/>
  <c r="BE176" i="7"/>
  <c r="BE181" i="7"/>
  <c r="BE203" i="7"/>
  <c r="BE140" i="7"/>
  <c r="BE174" i="7"/>
  <c r="BE193" i="7"/>
  <c r="BE268" i="7"/>
  <c r="BE140" i="6"/>
  <c r="BE145" i="6"/>
  <c r="BE163" i="6"/>
  <c r="BE174" i="6"/>
  <c r="BE191" i="6"/>
  <c r="BE212" i="6"/>
  <c r="BE219" i="6"/>
  <c r="BE276" i="6"/>
  <c r="BE290" i="6"/>
  <c r="BE302" i="6"/>
  <c r="BE306" i="6"/>
  <c r="BE308" i="6"/>
  <c r="BE313" i="6"/>
  <c r="BE319" i="6"/>
  <c r="BE341" i="6"/>
  <c r="BE348" i="6"/>
  <c r="BE373" i="6"/>
  <c r="BE385" i="6"/>
  <c r="BE398" i="6"/>
  <c r="BE404" i="6"/>
  <c r="BE419" i="6"/>
  <c r="E127" i="6"/>
  <c r="BE197" i="6"/>
  <c r="BE201" i="6"/>
  <c r="BE274" i="6"/>
  <c r="BE322" i="6"/>
  <c r="BE331" i="6"/>
  <c r="BE346" i="6"/>
  <c r="BE353" i="6"/>
  <c r="BE375" i="6"/>
  <c r="BE382" i="6"/>
  <c r="BE406" i="6"/>
  <c r="BE425" i="6"/>
  <c r="BE426" i="6"/>
  <c r="J131" i="6"/>
  <c r="BE154" i="6"/>
  <c r="BE162" i="6"/>
  <c r="BE192" i="6"/>
  <c r="BE282" i="6"/>
  <c r="BE284" i="6"/>
  <c r="BE286" i="6"/>
  <c r="BE287" i="6"/>
  <c r="BE296" i="6"/>
  <c r="BE299" i="6"/>
  <c r="BE304" i="6"/>
  <c r="BE307" i="6"/>
  <c r="BE320" i="6"/>
  <c r="BE351" i="6"/>
  <c r="BE372" i="6"/>
  <c r="BE397" i="6"/>
  <c r="BE427" i="6"/>
  <c r="BE429" i="6"/>
  <c r="BE430" i="6"/>
  <c r="BE152" i="6"/>
  <c r="BE176" i="6"/>
  <c r="BE187" i="6"/>
  <c r="BE200" i="6"/>
  <c r="BE206" i="6"/>
  <c r="BE210" i="6"/>
  <c r="BE244" i="6"/>
  <c r="BE246" i="6"/>
  <c r="BE247" i="6"/>
  <c r="BE248" i="6"/>
  <c r="BE252" i="6"/>
  <c r="BE269" i="6"/>
  <c r="BE270" i="6"/>
  <c r="BE275" i="6"/>
  <c r="BE291" i="6"/>
  <c r="BE292" i="6"/>
  <c r="BE314" i="6"/>
  <c r="BE317" i="6"/>
  <c r="BE333" i="6"/>
  <c r="BE340" i="6"/>
  <c r="BE354" i="6"/>
  <c r="BE383" i="6"/>
  <c r="BE143" i="6"/>
  <c r="BE149" i="6"/>
  <c r="BE288" i="6"/>
  <c r="BE323" i="6"/>
  <c r="BE355" i="6"/>
  <c r="BE423" i="6"/>
  <c r="F92" i="6"/>
  <c r="BE196" i="6"/>
  <c r="BE205" i="6"/>
  <c r="BE211" i="6"/>
  <c r="BE216" i="6"/>
  <c r="BE234" i="6"/>
  <c r="BE280" i="6"/>
  <c r="BE326" i="6"/>
  <c r="BE384" i="6"/>
  <c r="BE386" i="6"/>
  <c r="BE395" i="6"/>
  <c r="BE416" i="6"/>
  <c r="BE418" i="6"/>
  <c r="BE194" i="6"/>
  <c r="BE199" i="6"/>
  <c r="BE217" i="6"/>
  <c r="BE225" i="6"/>
  <c r="BE279" i="6"/>
  <c r="BE285" i="6"/>
  <c r="BE293" i="6"/>
  <c r="BE300" i="6"/>
  <c r="BE312" i="6"/>
  <c r="BE327" i="6"/>
  <c r="BE358" i="6"/>
  <c r="BE374" i="6"/>
  <c r="BE399" i="6"/>
  <c r="BE405" i="6"/>
  <c r="BE411" i="6"/>
  <c r="BE173" i="6"/>
  <c r="BE204" i="6"/>
  <c r="BE207" i="6"/>
  <c r="BE227" i="6"/>
  <c r="BE238" i="6"/>
  <c r="BE239" i="6"/>
  <c r="BE241" i="6"/>
  <c r="BE256" i="6"/>
  <c r="BE266" i="6"/>
  <c r="BE268" i="6"/>
  <c r="BE272" i="6"/>
  <c r="BE295" i="6"/>
  <c r="BE316" i="6"/>
  <c r="BE336" i="6"/>
  <c r="BE338" i="6"/>
  <c r="BE388" i="6"/>
  <c r="J133" i="6"/>
  <c r="BE142" i="6"/>
  <c r="BE158" i="6"/>
  <c r="BE277" i="6"/>
  <c r="BE281" i="6"/>
  <c r="BE335" i="6"/>
  <c r="BE342" i="6"/>
  <c r="BE361" i="6"/>
  <c r="BE366" i="6"/>
  <c r="BE371" i="6"/>
  <c r="BE381" i="6"/>
  <c r="BE408" i="6"/>
  <c r="BE412" i="6"/>
  <c r="BE414" i="6"/>
  <c r="BK150" i="5"/>
  <c r="J150" i="5"/>
  <c r="J97" i="5" s="1"/>
  <c r="BE168" i="6"/>
  <c r="BE181" i="6"/>
  <c r="BE183" i="6"/>
  <c r="BE189" i="6"/>
  <c r="BE231" i="6"/>
  <c r="BE232" i="6"/>
  <c r="BE242" i="6"/>
  <c r="BE249" i="6"/>
  <c r="BE258" i="6"/>
  <c r="BE260" i="6"/>
  <c r="BE261" i="6"/>
  <c r="BE265" i="6"/>
  <c r="BE278" i="6"/>
  <c r="BE294" i="6"/>
  <c r="BE297" i="6"/>
  <c r="BE318" i="6"/>
  <c r="BE324" i="6"/>
  <c r="BE328" i="6"/>
  <c r="BE344" i="6"/>
  <c r="BE360" i="6"/>
  <c r="BE389" i="6"/>
  <c r="BE413" i="6"/>
  <c r="BE415" i="6"/>
  <c r="BE417" i="6"/>
  <c r="BE420" i="6"/>
  <c r="BE422" i="6"/>
  <c r="BE424" i="6"/>
  <c r="BE180" i="6"/>
  <c r="BE185" i="6"/>
  <c r="BE203" i="6"/>
  <c r="BE214" i="6"/>
  <c r="BE240" i="6"/>
  <c r="BE283" i="6"/>
  <c r="BE289" i="6"/>
  <c r="BE321" i="6"/>
  <c r="BE325" i="6"/>
  <c r="BE330" i="6"/>
  <c r="BE337" i="6"/>
  <c r="BE343" i="6"/>
  <c r="BE367" i="6"/>
  <c r="BE377" i="6"/>
  <c r="BE393" i="6"/>
  <c r="BE409" i="6"/>
  <c r="BE410" i="6"/>
  <c r="BE421" i="6"/>
  <c r="BE160" i="6"/>
  <c r="BE184" i="6"/>
  <c r="BE190" i="6"/>
  <c r="BE222" i="6"/>
  <c r="BE262" i="6"/>
  <c r="BE263" i="6"/>
  <c r="BE264" i="6"/>
  <c r="BE271" i="6"/>
  <c r="BE273" i="6"/>
  <c r="BE303" i="6"/>
  <c r="BE349" i="6"/>
  <c r="BE357" i="6"/>
  <c r="BE391" i="6"/>
  <c r="BE402" i="6"/>
  <c r="BE407" i="6"/>
  <c r="BK317" i="4"/>
  <c r="J317" i="4" s="1"/>
  <c r="J109" i="4" s="1"/>
  <c r="F92" i="5"/>
  <c r="BE152" i="5"/>
  <c r="BE167" i="5"/>
  <c r="BE181" i="5"/>
  <c r="BE228" i="5"/>
  <c r="BE258" i="5"/>
  <c r="BE272" i="5"/>
  <c r="BE287" i="5"/>
  <c r="BE297" i="5"/>
  <c r="BE339" i="5"/>
  <c r="BE380" i="5"/>
  <c r="BE403" i="5"/>
  <c r="BE408" i="5"/>
  <c r="BE482" i="5"/>
  <c r="BE497" i="5"/>
  <c r="BE521" i="5"/>
  <c r="BE526" i="5"/>
  <c r="BE591" i="5"/>
  <c r="BE594" i="5"/>
  <c r="BE656" i="5"/>
  <c r="BE662" i="5"/>
  <c r="BE679" i="5"/>
  <c r="BE710" i="5"/>
  <c r="BE727" i="5"/>
  <c r="BE775" i="5"/>
  <c r="BE779" i="5"/>
  <c r="BE785" i="5"/>
  <c r="BE792" i="5"/>
  <c r="BE793" i="5"/>
  <c r="BE812" i="5"/>
  <c r="BE202" i="5"/>
  <c r="BE210" i="5"/>
  <c r="BE242" i="5"/>
  <c r="BE246" i="5"/>
  <c r="BE268" i="5"/>
  <c r="BE306" i="5"/>
  <c r="BE313" i="5"/>
  <c r="BE358" i="5"/>
  <c r="BE402" i="5"/>
  <c r="BE472" i="5"/>
  <c r="BE513" i="5"/>
  <c r="BE528" i="5"/>
  <c r="BE564" i="5"/>
  <c r="BE567" i="5"/>
  <c r="BE581" i="5"/>
  <c r="BE592" i="5"/>
  <c r="BE609" i="5"/>
  <c r="BE655" i="5"/>
  <c r="BE659" i="5"/>
  <c r="BE682" i="5"/>
  <c r="BE697" i="5"/>
  <c r="BE708" i="5"/>
  <c r="BE789" i="5"/>
  <c r="BE809" i="5"/>
  <c r="BE810" i="5"/>
  <c r="BE193" i="5"/>
  <c r="BE252" i="5"/>
  <c r="BE267" i="5"/>
  <c r="BE311" i="5"/>
  <c r="BE320" i="5"/>
  <c r="BE324" i="5"/>
  <c r="BE387" i="5"/>
  <c r="BE417" i="5"/>
  <c r="BE420" i="5"/>
  <c r="BE423" i="5"/>
  <c r="BE436" i="5"/>
  <c r="BE498" i="5"/>
  <c r="BE499" i="5"/>
  <c r="BE516" i="5"/>
  <c r="BE529" i="5"/>
  <c r="BE549" i="5"/>
  <c r="BE557" i="5"/>
  <c r="BE584" i="5"/>
  <c r="BE602" i="5"/>
  <c r="BE611" i="5"/>
  <c r="BE618" i="5"/>
  <c r="BE657" i="5"/>
  <c r="BE672" i="5"/>
  <c r="BE681" i="5"/>
  <c r="BE716" i="5"/>
  <c r="BE777" i="5"/>
  <c r="J136" i="4"/>
  <c r="J99" i="4" s="1"/>
  <c r="J145" i="5"/>
  <c r="BE204" i="5"/>
  <c r="BE227" i="5"/>
  <c r="BE231" i="5"/>
  <c r="BE233" i="5"/>
  <c r="BE236" i="5"/>
  <c r="BE237" i="5"/>
  <c r="BE266" i="5"/>
  <c r="BE278" i="5"/>
  <c r="BE299" i="5"/>
  <c r="BE342" i="5"/>
  <c r="BE347" i="5"/>
  <c r="BE356" i="5"/>
  <c r="BE364" i="5"/>
  <c r="BE369" i="5"/>
  <c r="BE370" i="5"/>
  <c r="BE377" i="5"/>
  <c r="BE388" i="5"/>
  <c r="BE389" i="5"/>
  <c r="BE390" i="5"/>
  <c r="BE410" i="5"/>
  <c r="BE430" i="5"/>
  <c r="BE443" i="5"/>
  <c r="BE460" i="5"/>
  <c r="BE536" i="5"/>
  <c r="BE550" i="5"/>
  <c r="BE582" i="5"/>
  <c r="BE586" i="5"/>
  <c r="BE603" i="5"/>
  <c r="BE688" i="5"/>
  <c r="BE696" i="5"/>
  <c r="BE702" i="5"/>
  <c r="BE703" i="5"/>
  <c r="BE706" i="5"/>
  <c r="BE717" i="5"/>
  <c r="BE729" i="5"/>
  <c r="BE738" i="5"/>
  <c r="BE754" i="5"/>
  <c r="BE756" i="5"/>
  <c r="BE768" i="5"/>
  <c r="BE776" i="5"/>
  <c r="BE728" i="5"/>
  <c r="BE782" i="5"/>
  <c r="BE544" i="5"/>
  <c r="BE560" i="5"/>
  <c r="BE627" i="5"/>
  <c r="BE645" i="5"/>
  <c r="BE664" i="5"/>
  <c r="BE674" i="5"/>
  <c r="BE734" i="5"/>
  <c r="BE778" i="5"/>
  <c r="BE171" i="5"/>
  <c r="BE198" i="5"/>
  <c r="BE222" i="5"/>
  <c r="BE269" i="5"/>
  <c r="BE274" i="5"/>
  <c r="BE279" i="5"/>
  <c r="BE345" i="5"/>
  <c r="BE379" i="5"/>
  <c r="BE393" i="5"/>
  <c r="BE398" i="5"/>
  <c r="BE399" i="5"/>
  <c r="BE409" i="5"/>
  <c r="BE422" i="5"/>
  <c r="BE425" i="5"/>
  <c r="BE431" i="5"/>
  <c r="BE432" i="5"/>
  <c r="BE453" i="5"/>
  <c r="BE467" i="5"/>
  <c r="BE493" i="5"/>
  <c r="BE501" i="5"/>
  <c r="BE515" i="5"/>
  <c r="BE517" i="5"/>
  <c r="BE518" i="5"/>
  <c r="BE524" i="5"/>
  <c r="BE527" i="5"/>
  <c r="BE531" i="5"/>
  <c r="BE548" i="5"/>
  <c r="BE561" i="5"/>
  <c r="BE640" i="5"/>
  <c r="BE658" i="5"/>
  <c r="BE661" i="5"/>
  <c r="BE704" i="5"/>
  <c r="BE709" i="5"/>
  <c r="BE745" i="5"/>
  <c r="BE758" i="5"/>
  <c r="BE761" i="5"/>
  <c r="BE764" i="5"/>
  <c r="BE765" i="5"/>
  <c r="BE767" i="5"/>
  <c r="BE769" i="5"/>
  <c r="BE770" i="5"/>
  <c r="E85" i="5"/>
  <c r="BE163" i="5"/>
  <c r="BE177" i="5"/>
  <c r="BE191" i="5"/>
  <c r="BE218" i="5"/>
  <c r="BE264" i="5"/>
  <c r="BE270" i="5"/>
  <c r="BE275" i="5"/>
  <c r="BE362" i="5"/>
  <c r="BE366" i="5"/>
  <c r="BE372" i="5"/>
  <c r="BE396" i="5"/>
  <c r="BE413" i="5"/>
  <c r="BE418" i="5"/>
  <c r="BE441" i="5"/>
  <c r="BE444" i="5"/>
  <c r="BE456" i="5"/>
  <c r="BE468" i="5"/>
  <c r="BE508" i="5"/>
  <c r="BE511" i="5"/>
  <c r="BE525" i="5"/>
  <c r="BE540" i="5"/>
  <c r="BE546" i="5"/>
  <c r="BE552" i="5"/>
  <c r="BE559" i="5"/>
  <c r="BE579" i="5"/>
  <c r="BE612" i="5"/>
  <c r="BE629" i="5"/>
  <c r="BE638" i="5"/>
  <c r="BE646" i="5"/>
  <c r="BE707" i="5"/>
  <c r="J89" i="5"/>
  <c r="BE173" i="5"/>
  <c r="BE188" i="5"/>
  <c r="BE205" i="5"/>
  <c r="BE224" i="5"/>
  <c r="BE225" i="5"/>
  <c r="BE234" i="5"/>
  <c r="BE235" i="5"/>
  <c r="BE238" i="5"/>
  <c r="BE265" i="5"/>
  <c r="BE277" i="5"/>
  <c r="BE285" i="5"/>
  <c r="BE294" i="5"/>
  <c r="BE296" i="5"/>
  <c r="BE301" i="5"/>
  <c r="BE332" i="5"/>
  <c r="BE335" i="5"/>
  <c r="BE343" i="5"/>
  <c r="BE344" i="5"/>
  <c r="BE367" i="5"/>
  <c r="BE373" i="5"/>
  <c r="BE374" i="5"/>
  <c r="BE375" i="5"/>
  <c r="BE384" i="5"/>
  <c r="BE385" i="5"/>
  <c r="BE404" i="5"/>
  <c r="BE406" i="5"/>
  <c r="BE412" i="5"/>
  <c r="BE424" i="5"/>
  <c r="BE427" i="5"/>
  <c r="BE475" i="5"/>
  <c r="BE485" i="5"/>
  <c r="BE504" i="5"/>
  <c r="BE509" i="5"/>
  <c r="BE519" i="5"/>
  <c r="BE575" i="5"/>
  <c r="BE578" i="5"/>
  <c r="BE614" i="5"/>
  <c r="BE622" i="5"/>
  <c r="BE644" i="5"/>
  <c r="BE650" i="5"/>
  <c r="BE654" i="5"/>
  <c r="BE668" i="5"/>
  <c r="BE673" i="5"/>
  <c r="BE690" i="5"/>
  <c r="BE723" i="5"/>
  <c r="BE736" i="5"/>
  <c r="BE757" i="5"/>
  <c r="BE759" i="5"/>
  <c r="BE762" i="5"/>
  <c r="BE763" i="5"/>
  <c r="BE784" i="5"/>
  <c r="BE790" i="5"/>
  <c r="BE794" i="5"/>
  <c r="BE796" i="5"/>
  <c r="BE799" i="5"/>
  <c r="BE807" i="5"/>
  <c r="BE811" i="5"/>
  <c r="BE317" i="5"/>
  <c r="BE319" i="5"/>
  <c r="BE325" i="5"/>
  <c r="BE326" i="5"/>
  <c r="BE357" i="5"/>
  <c r="BE359" i="5"/>
  <c r="BE361" i="5"/>
  <c r="BE381" i="5"/>
  <c r="BE383" i="5"/>
  <c r="BE386" i="5"/>
  <c r="BE394" i="5"/>
  <c r="BE400" i="5"/>
  <c r="BE407" i="5"/>
  <c r="BE438" i="5"/>
  <c r="BE446" i="5"/>
  <c r="BE466" i="5"/>
  <c r="BE487" i="5"/>
  <c r="BE495" i="5"/>
  <c r="BE505" i="5"/>
  <c r="BE507" i="5"/>
  <c r="BE512" i="5"/>
  <c r="BE514" i="5"/>
  <c r="BE523" i="5"/>
  <c r="BE538" i="5"/>
  <c r="BE562" i="5"/>
  <c r="BE571" i="5"/>
  <c r="BE607" i="5"/>
  <c r="BE624" i="5"/>
  <c r="BE648" i="5"/>
  <c r="BE666" i="5"/>
  <c r="BE691" i="5"/>
  <c r="BE781" i="5"/>
  <c r="BE814" i="5"/>
  <c r="BE815" i="5"/>
  <c r="BE391" i="5"/>
  <c r="BE426" i="5"/>
  <c r="BE429" i="5"/>
  <c r="BE450" i="5"/>
  <c r="BE459" i="5"/>
  <c r="BE463" i="5"/>
  <c r="BE469" i="5"/>
  <c r="BE478" i="5"/>
  <c r="BE481" i="5"/>
  <c r="BE489" i="5"/>
  <c r="BE496" i="5"/>
  <c r="BE510" i="5"/>
  <c r="BE520" i="5"/>
  <c r="BE533" i="5"/>
  <c r="BE554" i="5"/>
  <c r="BE572" i="5"/>
  <c r="BE588" i="5"/>
  <c r="BE616" i="5"/>
  <c r="BE647" i="5"/>
  <c r="BE169" i="5"/>
  <c r="BE215" i="5"/>
  <c r="BE216" i="5"/>
  <c r="BE223" i="5"/>
  <c r="BE260" i="5"/>
  <c r="BE262" i="5"/>
  <c r="BE281" i="5"/>
  <c r="BE284" i="5"/>
  <c r="BE288" i="5"/>
  <c r="BE291" i="5"/>
  <c r="BE310" i="5"/>
  <c r="BE318" i="5"/>
  <c r="BE322" i="5"/>
  <c r="BE341" i="5"/>
  <c r="BE363" i="5"/>
  <c r="BE365" i="5"/>
  <c r="BE368" i="5"/>
  <c r="BE371" i="5"/>
  <c r="BE376" i="5"/>
  <c r="BE378" i="5"/>
  <c r="BE392" i="5"/>
  <c r="BE395" i="5"/>
  <c r="BE415" i="5"/>
  <c r="BE419" i="5"/>
  <c r="BE434" i="5"/>
  <c r="BE440" i="5"/>
  <c r="BE464" i="5"/>
  <c r="BE471" i="5"/>
  <c r="BE473" i="5"/>
  <c r="BE476" i="5"/>
  <c r="BE484" i="5"/>
  <c r="BE491" i="5"/>
  <c r="BE506" i="5"/>
  <c r="BE534" i="5"/>
  <c r="BE555" i="5"/>
  <c r="BE566" i="5"/>
  <c r="BE569" i="5"/>
  <c r="BE590" i="5"/>
  <c r="BE625" i="5"/>
  <c r="BE631" i="5"/>
  <c r="BE689" i="5"/>
  <c r="BE692" i="5"/>
  <c r="BE714" i="5"/>
  <c r="BE719" i="5"/>
  <c r="BE720" i="5"/>
  <c r="BE721" i="5"/>
  <c r="BE722" i="5"/>
  <c r="BE730" i="5"/>
  <c r="BE740" i="5"/>
  <c r="BE750" i="5"/>
  <c r="BE766" i="5"/>
  <c r="J229" i="3"/>
  <c r="J104" i="3"/>
  <c r="F129" i="4"/>
  <c r="BE137" i="4"/>
  <c r="BE142" i="4"/>
  <c r="BE225" i="4"/>
  <c r="BE193" i="4"/>
  <c r="BE206" i="4"/>
  <c r="BE252" i="4"/>
  <c r="BE264" i="4"/>
  <c r="BE288" i="4"/>
  <c r="BE296" i="4"/>
  <c r="BE312" i="4"/>
  <c r="BE140" i="4"/>
  <c r="BE175" i="4"/>
  <c r="BE191" i="4"/>
  <c r="BE313" i="4"/>
  <c r="BE324" i="4"/>
  <c r="BE231" i="4"/>
  <c r="BE242" i="4"/>
  <c r="BE257" i="4"/>
  <c r="BE258" i="4"/>
  <c r="BE281" i="4"/>
  <c r="BE289" i="4"/>
  <c r="BE304" i="4"/>
  <c r="BE332" i="4"/>
  <c r="BE216" i="4"/>
  <c r="BE233" i="4"/>
  <c r="BE286" i="4"/>
  <c r="BE297" i="4"/>
  <c r="BE308" i="4"/>
  <c r="BE319" i="4"/>
  <c r="BE333" i="4"/>
  <c r="BE139" i="4"/>
  <c r="BE146" i="4"/>
  <c r="BE197" i="4"/>
  <c r="BE211" i="4"/>
  <c r="BE274" i="4"/>
  <c r="BE291" i="4"/>
  <c r="BE305" i="4"/>
  <c r="BE307" i="4"/>
  <c r="BE331" i="4"/>
  <c r="J91" i="4"/>
  <c r="J126" i="4"/>
  <c r="BE170" i="4"/>
  <c r="BE177" i="4"/>
  <c r="BE179" i="4"/>
  <c r="BE183" i="4"/>
  <c r="BE208" i="4"/>
  <c r="BE249" i="4"/>
  <c r="BE275" i="4"/>
  <c r="BE279" i="4"/>
  <c r="BE284" i="4"/>
  <c r="BE301" i="4"/>
  <c r="BE310" i="4"/>
  <c r="BE316" i="4"/>
  <c r="BE329" i="4"/>
  <c r="BE195" i="4"/>
  <c r="BE220" i="4"/>
  <c r="BE277" i="4"/>
  <c r="BE280" i="4"/>
  <c r="BK134" i="3"/>
  <c r="E85" i="4"/>
  <c r="BE134" i="4"/>
  <c r="BE145" i="4"/>
  <c r="BE153" i="4"/>
  <c r="BE222" i="4"/>
  <c r="BE255" i="4"/>
  <c r="BE256" i="4"/>
  <c r="BE298" i="4"/>
  <c r="BE144" i="4"/>
  <c r="BE160" i="4"/>
  <c r="BE200" i="4"/>
  <c r="BE236" i="4"/>
  <c r="BE243" i="4"/>
  <c r="BE259" i="4"/>
  <c r="BE261" i="4"/>
  <c r="BE292" i="4"/>
  <c r="BE302" i="4"/>
  <c r="BE326" i="4"/>
  <c r="BE141" i="4"/>
  <c r="BE143" i="4"/>
  <c r="BE150" i="4"/>
  <c r="BE151" i="4"/>
  <c r="BE214" i="4"/>
  <c r="BE260" i="4"/>
  <c r="BE263" i="4"/>
  <c r="BE268" i="4"/>
  <c r="BE300" i="4"/>
  <c r="BE327" i="4"/>
  <c r="BE334" i="4"/>
  <c r="BE335" i="4"/>
  <c r="BE148" i="4"/>
  <c r="BE164" i="4"/>
  <c r="BE185" i="4"/>
  <c r="BE196" i="4"/>
  <c r="BE273" i="4"/>
  <c r="J91" i="3"/>
  <c r="BE138" i="3"/>
  <c r="BE146" i="3"/>
  <c r="BE156" i="3"/>
  <c r="BE162" i="3"/>
  <c r="BE180" i="3"/>
  <c r="BE181" i="3"/>
  <c r="BE190" i="3"/>
  <c r="BE197" i="3"/>
  <c r="BE198" i="3"/>
  <c r="BE205" i="3"/>
  <c r="BE218" i="3"/>
  <c r="BE220" i="3"/>
  <c r="BE246" i="3"/>
  <c r="BE260" i="3"/>
  <c r="BE266" i="3"/>
  <c r="BE267" i="3"/>
  <c r="BE268" i="3"/>
  <c r="BE272" i="3"/>
  <c r="BE287" i="3"/>
  <c r="BE291" i="3"/>
  <c r="BE352" i="3"/>
  <c r="BE360" i="3"/>
  <c r="BE376" i="3"/>
  <c r="BE387" i="3"/>
  <c r="J172" i="2"/>
  <c r="J103" i="2"/>
  <c r="BE155" i="3"/>
  <c r="BE202" i="3"/>
  <c r="BE216" i="3"/>
  <c r="BE231" i="3"/>
  <c r="BE234" i="3"/>
  <c r="BE252" i="3"/>
  <c r="BE320" i="3"/>
  <c r="BE402" i="3"/>
  <c r="BE408" i="3"/>
  <c r="BE414" i="3"/>
  <c r="BE176" i="3"/>
  <c r="BE188" i="3"/>
  <c r="BE212" i="3"/>
  <c r="BE217" i="3"/>
  <c r="BE254" i="3"/>
  <c r="BE256" i="3"/>
  <c r="BE258" i="3"/>
  <c r="BE261" i="3"/>
  <c r="BE289" i="3"/>
  <c r="BE295" i="3"/>
  <c r="BE317" i="3"/>
  <c r="BE372" i="3"/>
  <c r="J127" i="3"/>
  <c r="BE160" i="3"/>
  <c r="BE168" i="3"/>
  <c r="BE182" i="3"/>
  <c r="BE186" i="3"/>
  <c r="BE222" i="3"/>
  <c r="BE238" i="3"/>
  <c r="BE247" i="3"/>
  <c r="BE275" i="3"/>
  <c r="BE314" i="3"/>
  <c r="BE329" i="3"/>
  <c r="BE148" i="3"/>
  <c r="BE224" i="3"/>
  <c r="BE230" i="3"/>
  <c r="BE232" i="3"/>
  <c r="BE250" i="3"/>
  <c r="BE259" i="3"/>
  <c r="BE367" i="3"/>
  <c r="BE178" i="3"/>
  <c r="BE194" i="3"/>
  <c r="BE203" i="3"/>
  <c r="BE210" i="3"/>
  <c r="BE251" i="3"/>
  <c r="BE253" i="3"/>
  <c r="BE257" i="3"/>
  <c r="BE271" i="3"/>
  <c r="BE274" i="3"/>
  <c r="BE285" i="3"/>
  <c r="BE328" i="3"/>
  <c r="BE357" i="3"/>
  <c r="BE411" i="3"/>
  <c r="BE413" i="3"/>
  <c r="E123" i="3"/>
  <c r="BE174" i="3"/>
  <c r="BE242" i="3"/>
  <c r="BE264" i="3"/>
  <c r="BE280" i="3"/>
  <c r="BE303" i="3"/>
  <c r="BE311" i="3"/>
  <c r="BE323" i="3"/>
  <c r="BE338" i="3"/>
  <c r="BE343" i="3"/>
  <c r="BE346" i="3"/>
  <c r="BE350" i="3"/>
  <c r="BE356" i="3"/>
  <c r="BE366" i="3"/>
  <c r="BE375" i="3"/>
  <c r="BE383" i="3"/>
  <c r="BE400" i="3"/>
  <c r="BE410" i="3"/>
  <c r="F92" i="3"/>
  <c r="BE227" i="3"/>
  <c r="BE392" i="3"/>
  <c r="BE184" i="3"/>
  <c r="BE192" i="3"/>
  <c r="BE213" i="3"/>
  <c r="BE235" i="3"/>
  <c r="BE240" i="3"/>
  <c r="BE243" i="3"/>
  <c r="BE270" i="3"/>
  <c r="BE277" i="3"/>
  <c r="BE282" i="3"/>
  <c r="BE284" i="3"/>
  <c r="BE297" i="3"/>
  <c r="BE300" i="3"/>
  <c r="BE308" i="3"/>
  <c r="BE342" i="3"/>
  <c r="BE136" i="3"/>
  <c r="BE150" i="3"/>
  <c r="BE154" i="3"/>
  <c r="BE170" i="3"/>
  <c r="BE193" i="3"/>
  <c r="BE200" i="3"/>
  <c r="BE204" i="3"/>
  <c r="BE209" i="3"/>
  <c r="BE278" i="3"/>
  <c r="BE332" i="3"/>
  <c r="BE358" i="3"/>
  <c r="BE368" i="3"/>
  <c r="BE385" i="3"/>
  <c r="BE390" i="3"/>
  <c r="BE394" i="3"/>
  <c r="BE399" i="3"/>
  <c r="BE406" i="3"/>
  <c r="BE166" i="3"/>
  <c r="BE206" i="3"/>
  <c r="BE214" i="3"/>
  <c r="BE341" i="3"/>
  <c r="BE349" i="3"/>
  <c r="BE354" i="3"/>
  <c r="BE359" i="3"/>
  <c r="BE365" i="3"/>
  <c r="BE370" i="3"/>
  <c r="BE412" i="3"/>
  <c r="BE143" i="3"/>
  <c r="BE158" i="3"/>
  <c r="BE187" i="3"/>
  <c r="BE196" i="3"/>
  <c r="BE244" i="3"/>
  <c r="BE245" i="3"/>
  <c r="BE249" i="3"/>
  <c r="BE262" i="3"/>
  <c r="BE292" i="3"/>
  <c r="BE335" i="3"/>
  <c r="BE344" i="3"/>
  <c r="BE345" i="3"/>
  <c r="BE364" i="3"/>
  <c r="BE377" i="3"/>
  <c r="BE378" i="3"/>
  <c r="BE380" i="3"/>
  <c r="BE382" i="3"/>
  <c r="BE384" i="3"/>
  <c r="BE388" i="3"/>
  <c r="BE391" i="3"/>
  <c r="BE404" i="3"/>
  <c r="BE268" i="2"/>
  <c r="BE277" i="2"/>
  <c r="BE288" i="2"/>
  <c r="BE290" i="2"/>
  <c r="BE296" i="2"/>
  <c r="BE300" i="2"/>
  <c r="BE305" i="2"/>
  <c r="BE307" i="2"/>
  <c r="BE309" i="2"/>
  <c r="F92" i="2"/>
  <c r="BE142" i="2"/>
  <c r="BE146" i="2"/>
  <c r="BE166" i="2"/>
  <c r="BE167" i="2"/>
  <c r="BE173" i="2"/>
  <c r="BE271" i="2"/>
  <c r="BE151" i="2"/>
  <c r="BE213" i="2"/>
  <c r="BE214" i="2"/>
  <c r="BE223" i="2"/>
  <c r="BE225" i="2"/>
  <c r="BE227" i="2"/>
  <c r="BE240" i="2"/>
  <c r="J127" i="2"/>
  <c r="BE134" i="2"/>
  <c r="BE154" i="2"/>
  <c r="BE170" i="2"/>
  <c r="BE177" i="2"/>
  <c r="BE190" i="2"/>
  <c r="BE191" i="2"/>
  <c r="BE220" i="2"/>
  <c r="BE232" i="2"/>
  <c r="BE242" i="2"/>
  <c r="BE244" i="2"/>
  <c r="BE280" i="2"/>
  <c r="BE287" i="2"/>
  <c r="BE294" i="2"/>
  <c r="BE298" i="2"/>
  <c r="BE304" i="2"/>
  <c r="J89" i="2"/>
  <c r="BE141" i="2"/>
  <c r="BE183" i="2"/>
  <c r="BE185" i="2"/>
  <c r="BE196" i="2"/>
  <c r="BE200" i="2"/>
  <c r="BE245" i="2"/>
  <c r="BE248" i="2"/>
  <c r="BE254" i="2"/>
  <c r="BE256" i="2"/>
  <c r="BE258" i="2"/>
  <c r="BE263" i="2"/>
  <c r="BE143" i="2"/>
  <c r="BE188" i="2"/>
  <c r="BE208" i="2"/>
  <c r="BE219" i="2"/>
  <c r="BE236" i="2"/>
  <c r="BE269" i="2"/>
  <c r="BE273" i="2"/>
  <c r="BE278" i="2"/>
  <c r="BE279" i="2"/>
  <c r="BE192" i="2"/>
  <c r="BE202" i="2"/>
  <c r="BE211" i="2"/>
  <c r="E121" i="2"/>
  <c r="BE144" i="2"/>
  <c r="BE157" i="2"/>
  <c r="BE161" i="2"/>
  <c r="BE165" i="2"/>
  <c r="BE181" i="2"/>
  <c r="BE205" i="2"/>
  <c r="BE207" i="2"/>
  <c r="BE136" i="2"/>
  <c r="BE152" i="2"/>
  <c r="BE159" i="2"/>
  <c r="BE163" i="2"/>
  <c r="BE194" i="2"/>
  <c r="BE203" i="2"/>
  <c r="BE234" i="2"/>
  <c r="BE260" i="2"/>
  <c r="BE264" i="2"/>
  <c r="BE276" i="2"/>
  <c r="BE284" i="2"/>
  <c r="BE138" i="2"/>
  <c r="BE155" i="2"/>
  <c r="BE179" i="2"/>
  <c r="BE229" i="2"/>
  <c r="BE238" i="2"/>
  <c r="BE266" i="2"/>
  <c r="BE275" i="2"/>
  <c r="BE310" i="2"/>
  <c r="BE158" i="2"/>
  <c r="BE249" i="2"/>
  <c r="BE286" i="2"/>
  <c r="J34" i="4"/>
  <c r="AW97" i="1" s="1"/>
  <c r="J34" i="6"/>
  <c r="AW99" i="1" s="1"/>
  <c r="J34" i="8"/>
  <c r="AW101" i="1" s="1"/>
  <c r="F35" i="2"/>
  <c r="BB95" i="1" s="1"/>
  <c r="F35" i="4"/>
  <c r="BB97" i="1"/>
  <c r="F37" i="5"/>
  <c r="BD98" i="1" s="1"/>
  <c r="F36" i="9"/>
  <c r="BC102" i="1" s="1"/>
  <c r="F34" i="3"/>
  <c r="BA96" i="1" s="1"/>
  <c r="F34" i="6"/>
  <c r="BA99" i="1" s="1"/>
  <c r="F34" i="7"/>
  <c r="BA100" i="1" s="1"/>
  <c r="J34" i="7"/>
  <c r="AW100" i="1" s="1"/>
  <c r="F34" i="8"/>
  <c r="BA101" i="1" s="1"/>
  <c r="F34" i="4"/>
  <c r="BA97" i="1" s="1"/>
  <c r="F36" i="6"/>
  <c r="BC99" i="1" s="1"/>
  <c r="F37" i="8"/>
  <c r="BD101" i="1" s="1"/>
  <c r="F37" i="2"/>
  <c r="BD95" i="1" s="1"/>
  <c r="F37" i="4"/>
  <c r="BD97" i="1" s="1"/>
  <c r="F35" i="5"/>
  <c r="BB98" i="1" s="1"/>
  <c r="F36" i="10"/>
  <c r="BC103" i="1" s="1"/>
  <c r="J34" i="10"/>
  <c r="AW103" i="1" s="1"/>
  <c r="J34" i="3"/>
  <c r="AW96" i="1" s="1"/>
  <c r="F35" i="6"/>
  <c r="BB99" i="1" s="1"/>
  <c r="F37" i="9"/>
  <c r="BD102" i="1" s="1"/>
  <c r="F35" i="3"/>
  <c r="BB96" i="1" s="1"/>
  <c r="F36" i="7"/>
  <c r="BC100" i="1" s="1"/>
  <c r="F37" i="7"/>
  <c r="BD100" i="1" s="1"/>
  <c r="J34" i="9"/>
  <c r="AW102" i="1" s="1"/>
  <c r="J34" i="2"/>
  <c r="AW95" i="1" s="1"/>
  <c r="F34" i="5"/>
  <c r="BA98" i="1" s="1"/>
  <c r="F34" i="9"/>
  <c r="BA102" i="1" s="1"/>
  <c r="F37" i="3"/>
  <c r="BD96" i="1" s="1"/>
  <c r="F35" i="7"/>
  <c r="BB100" i="1" s="1"/>
  <c r="F36" i="8"/>
  <c r="BC101" i="1" s="1"/>
  <c r="F36" i="2"/>
  <c r="BC95" i="1" s="1"/>
  <c r="J34" i="5"/>
  <c r="AW98" i="1" s="1"/>
  <c r="F35" i="10"/>
  <c r="BB103" i="1" s="1"/>
  <c r="F37" i="10"/>
  <c r="BD103" i="1" s="1"/>
  <c r="F34" i="10"/>
  <c r="BA103" i="1" s="1"/>
  <c r="F34" i="2"/>
  <c r="BA95" i="1" s="1"/>
  <c r="F36" i="4"/>
  <c r="BC97" i="1" s="1"/>
  <c r="F36" i="5"/>
  <c r="BC98" i="1" s="1"/>
  <c r="F35" i="8"/>
  <c r="BB101" i="1" s="1"/>
  <c r="F36" i="3"/>
  <c r="BC96" i="1" s="1"/>
  <c r="F37" i="6"/>
  <c r="BD99" i="1" s="1"/>
  <c r="F35" i="9"/>
  <c r="BB102" i="1" s="1"/>
  <c r="BK131" i="7" l="1"/>
  <c r="J131" i="7" s="1"/>
  <c r="J97" i="7" s="1"/>
  <c r="J441" i="8"/>
  <c r="J113" i="8" s="1"/>
  <c r="BK210" i="7"/>
  <c r="J210" i="7" s="1"/>
  <c r="J103" i="7" s="1"/>
  <c r="BK292" i="5"/>
  <c r="J292" i="5" s="1"/>
  <c r="J103" i="5" s="1"/>
  <c r="BK132" i="2"/>
  <c r="J132" i="2" s="1"/>
  <c r="J97" i="2" s="1"/>
  <c r="BK143" i="8"/>
  <c r="J143" i="8" s="1"/>
  <c r="J97" i="8" s="1"/>
  <c r="R228" i="3"/>
  <c r="R135" i="4"/>
  <c r="T175" i="2"/>
  <c r="T131" i="2" s="1"/>
  <c r="R272" i="9"/>
  <c r="R218" i="9" s="1"/>
  <c r="R150" i="5"/>
  <c r="P132" i="2"/>
  <c r="P131" i="2" s="1"/>
  <c r="AU95" i="1" s="1"/>
  <c r="P143" i="8"/>
  <c r="P461" i="9"/>
  <c r="T272" i="9"/>
  <c r="P223" i="6"/>
  <c r="BK228" i="3"/>
  <c r="J228" i="3" s="1"/>
  <c r="J103" i="3" s="1"/>
  <c r="T210" i="7"/>
  <c r="T130" i="7" s="1"/>
  <c r="P150" i="5"/>
  <c r="P135" i="4"/>
  <c r="P132" i="4" s="1"/>
  <c r="AU97" i="1" s="1"/>
  <c r="T132" i="2"/>
  <c r="BK234" i="9"/>
  <c r="J234" i="9"/>
  <c r="J100" i="9" s="1"/>
  <c r="R461" i="9"/>
  <c r="P350" i="9"/>
  <c r="R134" i="3"/>
  <c r="R133" i="3" s="1"/>
  <c r="P134" i="3"/>
  <c r="T367" i="9"/>
  <c r="P138" i="6"/>
  <c r="P137" i="6" s="1"/>
  <c r="AU99" i="1" s="1"/>
  <c r="T143" i="8"/>
  <c r="BK135" i="4"/>
  <c r="J135" i="4" s="1"/>
  <c r="J98" i="4" s="1"/>
  <c r="T223" i="6"/>
  <c r="BK138" i="6"/>
  <c r="J138" i="6" s="1"/>
  <c r="J97" i="6" s="1"/>
  <c r="R210" i="7"/>
  <c r="R130" i="7" s="1"/>
  <c r="P367" i="9"/>
  <c r="P218" i="9" s="1"/>
  <c r="AU102" i="1" s="1"/>
  <c r="T150" i="5"/>
  <c r="T228" i="3"/>
  <c r="T133" i="3" s="1"/>
  <c r="R292" i="5"/>
  <c r="R298" i="8"/>
  <c r="R142" i="8" s="1"/>
  <c r="R132" i="2"/>
  <c r="P298" i="8"/>
  <c r="P228" i="3"/>
  <c r="T131" i="7"/>
  <c r="T292" i="5"/>
  <c r="R175" i="2"/>
  <c r="T234" i="9"/>
  <c r="T218" i="9" s="1"/>
  <c r="T135" i="4"/>
  <c r="T461" i="9"/>
  <c r="T138" i="6"/>
  <c r="T137" i="6"/>
  <c r="R223" i="6"/>
  <c r="R137" i="6" s="1"/>
  <c r="P292" i="5"/>
  <c r="R317" i="4"/>
  <c r="T298" i="8"/>
  <c r="P210" i="7"/>
  <c r="P130" i="7" s="1"/>
  <c r="AU100" i="1" s="1"/>
  <c r="T317" i="4"/>
  <c r="R143" i="8"/>
  <c r="BK367" i="9"/>
  <c r="J367" i="9" s="1"/>
  <c r="J155" i="9" s="1"/>
  <c r="BK223" i="6"/>
  <c r="J223" i="6" s="1"/>
  <c r="J103" i="6" s="1"/>
  <c r="BK175" i="2"/>
  <c r="J175" i="2" s="1"/>
  <c r="J104" i="2" s="1"/>
  <c r="BK492" i="9"/>
  <c r="J492" i="9"/>
  <c r="J190" i="9"/>
  <c r="BK461" i="9"/>
  <c r="J461" i="9" s="1"/>
  <c r="J181" i="9" s="1"/>
  <c r="BK350" i="9"/>
  <c r="J350" i="9" s="1"/>
  <c r="J147" i="9" s="1"/>
  <c r="BK332" i="9"/>
  <c r="J332" i="9" s="1"/>
  <c r="J138" i="9" s="1"/>
  <c r="BK122" i="10"/>
  <c r="J122" i="10"/>
  <c r="J97" i="10"/>
  <c r="BK272" i="9"/>
  <c r="J272" i="9" s="1"/>
  <c r="J115" i="9" s="1"/>
  <c r="BK306" i="9"/>
  <c r="J306" i="9" s="1"/>
  <c r="J129" i="9" s="1"/>
  <c r="J219" i="9"/>
  <c r="J97" i="9" s="1"/>
  <c r="BK142" i="8"/>
  <c r="J142" i="8" s="1"/>
  <c r="J30" i="8" s="1"/>
  <c r="AG101" i="1" s="1"/>
  <c r="BK130" i="7"/>
  <c r="J130" i="7"/>
  <c r="J96" i="7"/>
  <c r="BK149" i="5"/>
  <c r="J149" i="5" s="1"/>
  <c r="J96" i="5" s="1"/>
  <c r="J134" i="3"/>
  <c r="J97" i="3"/>
  <c r="BK131" i="2"/>
  <c r="J131" i="2" s="1"/>
  <c r="J96" i="2" s="1"/>
  <c r="F33" i="7"/>
  <c r="AZ100" i="1"/>
  <c r="F33" i="10"/>
  <c r="AZ103" i="1"/>
  <c r="BD94" i="1"/>
  <c r="W33" i="1" s="1"/>
  <c r="BB94" i="1"/>
  <c r="AX94" i="1" s="1"/>
  <c r="J33" i="6"/>
  <c r="AV99" i="1" s="1"/>
  <c r="AT99" i="1" s="1"/>
  <c r="F33" i="5"/>
  <c r="AZ98" i="1" s="1"/>
  <c r="J33" i="4"/>
  <c r="AV97" i="1"/>
  <c r="AT97" i="1"/>
  <c r="J33" i="10"/>
  <c r="AV103" i="1" s="1"/>
  <c r="AT103" i="1" s="1"/>
  <c r="BC94" i="1"/>
  <c r="AY94" i="1"/>
  <c r="BA94" i="1"/>
  <c r="W30" i="1" s="1"/>
  <c r="F33" i="6"/>
  <c r="AZ99" i="1" s="1"/>
  <c r="F33" i="3"/>
  <c r="AZ96" i="1"/>
  <c r="F33" i="2"/>
  <c r="AZ95" i="1" s="1"/>
  <c r="J33" i="8"/>
  <c r="AV101" i="1" s="1"/>
  <c r="AT101" i="1" s="1"/>
  <c r="J33" i="3"/>
  <c r="AV96" i="1" s="1"/>
  <c r="AT96" i="1" s="1"/>
  <c r="J33" i="5"/>
  <c r="AV98" i="1" s="1"/>
  <c r="AT98" i="1" s="1"/>
  <c r="F33" i="4"/>
  <c r="AZ97" i="1"/>
  <c r="J33" i="9"/>
  <c r="AV102" i="1"/>
  <c r="AT102" i="1" s="1"/>
  <c r="J33" i="7"/>
  <c r="AV100" i="1"/>
  <c r="AT100" i="1"/>
  <c r="F33" i="9"/>
  <c r="AZ102" i="1" s="1"/>
  <c r="J33" i="2"/>
  <c r="AV95" i="1"/>
  <c r="AT95" i="1" s="1"/>
  <c r="F33" i="8"/>
  <c r="AZ101" i="1" s="1"/>
  <c r="T132" i="4" l="1"/>
  <c r="R131" i="2"/>
  <c r="T149" i="5"/>
  <c r="T142" i="8"/>
  <c r="R149" i="5"/>
  <c r="P133" i="3"/>
  <c r="AU96" i="1"/>
  <c r="P149" i="5"/>
  <c r="AU98" i="1"/>
  <c r="P142" i="8"/>
  <c r="AU101" i="1"/>
  <c r="R132" i="4"/>
  <c r="BK218" i="9"/>
  <c r="J218" i="9" s="1"/>
  <c r="BK137" i="6"/>
  <c r="J137" i="6"/>
  <c r="BK132" i="4"/>
  <c r="J132" i="4" s="1"/>
  <c r="J96" i="4" s="1"/>
  <c r="BK133" i="3"/>
  <c r="J133" i="3"/>
  <c r="J96" i="3"/>
  <c r="BK121" i="10"/>
  <c r="J121" i="10" s="1"/>
  <c r="J96" i="10" s="1"/>
  <c r="AN101" i="1"/>
  <c r="J96" i="8"/>
  <c r="J39" i="8"/>
  <c r="AW94" i="1"/>
  <c r="AK30" i="1"/>
  <c r="J30" i="6"/>
  <c r="AG99" i="1"/>
  <c r="J30" i="2"/>
  <c r="AG95" i="1"/>
  <c r="J30" i="7"/>
  <c r="AG100" i="1" s="1"/>
  <c r="AN100" i="1" s="1"/>
  <c r="W31" i="1"/>
  <c r="W32" i="1"/>
  <c r="J30" i="5"/>
  <c r="AG98" i="1"/>
  <c r="AN98" i="1"/>
  <c r="AZ94" i="1"/>
  <c r="W29" i="1" s="1"/>
  <c r="J96" i="9" l="1"/>
  <c r="J30" i="9"/>
  <c r="AG102" i="1" s="1"/>
  <c r="AN102" i="1" s="1"/>
  <c r="J39" i="6"/>
  <c r="J96" i="6"/>
  <c r="J39" i="9"/>
  <c r="J39" i="7"/>
  <c r="J39" i="5"/>
  <c r="J39" i="2"/>
  <c r="AN95" i="1"/>
  <c r="AN99" i="1"/>
  <c r="J30" i="10"/>
  <c r="AG103" i="1"/>
  <c r="J30" i="3"/>
  <c r="AG96" i="1"/>
  <c r="AN96" i="1" s="1"/>
  <c r="AV94" i="1"/>
  <c r="AK29" i="1" s="1"/>
  <c r="J30" i="4"/>
  <c r="AG97" i="1"/>
  <c r="AN97" i="1"/>
  <c r="AU94" i="1"/>
  <c r="J39" i="3" l="1"/>
  <c r="J39" i="4"/>
  <c r="J39" i="10"/>
  <c r="AN103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<sst xmlns="http://schemas.openxmlformats.org/spreadsheetml/2006/main" count="31313" uniqueCount="4579">
  <si>
    <t>Export Komplet</t>
  </si>
  <si>
    <t/>
  </si>
  <si>
    <t>2.0</t>
  </si>
  <si>
    <t>ZAMOK</t>
  </si>
  <si>
    <t>False</t>
  </si>
  <si>
    <t>{23bc4be8-7beb-4c15-bd11-59bbe0369ec9}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</si>
  <si>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</si>
  <si>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</si>
  <si>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</si>
  <si>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</si>
  <si>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</si>
  <si>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</si>
  <si>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</si>
  <si>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</si>
  <si>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Vrane_n_Vlt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</si>
  <si>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</si>
  <si>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</si>
  <si>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Vrané nad Vltavou ON - oprava</t>
  </si>
  <si>
    <t>KSO:</t>
  </si>
  <si>
    <t>CC-CZ:</t>
  </si>
  <si>
    <t>Místo:</t>
  </si>
  <si>
    <t>Vrané nad Vltavou</t>
  </si>
  <si>
    <t>Datum:</t>
  </si>
  <si>
    <t>9. 3. 2023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</si>
  <si>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</si>
  <si>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</si>
  <si>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</si>
  <si>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</si>
  <si>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</si>
  <si>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</si>
  <si>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</si>
  <si>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</si>
  <si>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</si>
  <si>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</si>
  <si>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</si>
  <si>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</si>
  <si>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</si>
  <si>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</si>
  <si>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</si>
  <si>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</si>
  <si>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</si>
  <si>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</si>
  <si>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</si>
  <si>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</si>
  <si>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</si>
  <si>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</si>
  <si>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</si>
  <si>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</si>
  <si>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</si>
  <si>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</si>
  <si>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</si>
  <si>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</si>
  <si>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</si>
  <si>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</si>
  <si>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</si>
  <si>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</si>
  <si>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</si>
  <si>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</si>
  <si>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</si>
  <si>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</si>
  <si>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</si>
  <si>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</si>
  <si>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</si>
  <si>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</si>
  <si>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</si>
  <si>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</si>
  <si>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</si>
  <si>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</si>
  <si>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</si>
  <si>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</si>
  <si>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</si>
  <si>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</si>
  <si>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</si>
  <si>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</si>
  <si>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</si>
  <si>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</si>
  <si>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</si>
  <si>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</si>
  <si>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</si>
  <si>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</si>
  <si>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</si>
  <si>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</si>
  <si>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</si>
  <si>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střechy</t>
  </si>
  <si>
    <t>STA</t>
  </si>
  <si>
    <t>1</t>
  </si>
  <si>
    <t>{3a20f278-04fb-492c-a10c-fac4c29ca35d}</t>
  </si>
  <si>
    <t>2</t>
  </si>
  <si>
    <t>002</t>
  </si>
  <si>
    <t>Oprava vnějšího pláště</t>
  </si>
  <si>
    <t>{029d6b8b-85d2-4e1f-a90a-3833b18849b4}</t>
  </si>
  <si>
    <t>003</t>
  </si>
  <si>
    <t>Oprava zpevněných ploch</t>
  </si>
  <si>
    <t>{24cb3067-bec5-4316-8cb5-8b2860f425b1}</t>
  </si>
  <si>
    <t>004</t>
  </si>
  <si>
    <t>Oprava prostor pro dopravu</t>
  </si>
  <si>
    <t>{04814681-db55-4b6f-b487-192c3d961b42}</t>
  </si>
  <si>
    <t>005</t>
  </si>
  <si>
    <t>Oprava veřejných WC</t>
  </si>
  <si>
    <t>{5d64a4f6-738b-4b8c-930e-f7b9fe722d0d}</t>
  </si>
  <si>
    <t>006</t>
  </si>
  <si>
    <t>Oprava sklepních prostor</t>
  </si>
  <si>
    <t>{b8dcfc1b-1e16-420e-8aed-29ede2f06248}</t>
  </si>
  <si>
    <t>007</t>
  </si>
  <si>
    <t>Oprava společných prostor 1NP-3NP</t>
  </si>
  <si>
    <t>{8f802305-997e-4f31-80b3-16a4e20288f0}</t>
  </si>
  <si>
    <t>008</t>
  </si>
  <si>
    <t>Elektroinstalace a hromosvod (SEE)</t>
  </si>
  <si>
    <t>{6f546a5f-092d-4c57-82ba-09a18fc3280d}</t>
  </si>
  <si>
    <t>009</t>
  </si>
  <si>
    <t>Vedlejší a ostatní náklady</t>
  </si>
  <si>
    <t>VON</t>
  </si>
  <si>
    <t>{83a03c8f-0d58-48b2-8e59-4c216026dc62}</t>
  </si>
  <si>
    <t>KRYCÍ LIST SOUPISU PRACÍ</t>
  </si>
  <si>
    <t>Objekt:</t>
  </si>
  <si>
    <t>001 - Oprava střechy</t>
  </si>
  <si>
    <t>žst. Vrané nad Vltavou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</si>
  <si>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</si>
  <si>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</si>
  <si>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</si>
  <si>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</si>
  <si>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</si>
  <si>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</si>
  <si>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</si>
  <si>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</si>
  <si>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Přesun sutě</t>
  </si>
  <si>
    <t xml:space="preserve">    998 - Přesun hmot</t>
  </si>
  <si>
    <t>M -  Práce a dodávky M</t>
  </si>
  <si>
    <t xml:space="preserve">    58-M - Revize vyhrazených technických zařízení</t>
  </si>
  <si>
    <t>PSV - Práce a dodávky PSV</t>
  </si>
  <si>
    <t xml:space="preserve">    713 - Izolace tepelné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</si>
  <si>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</si>
  <si>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</si>
  <si>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</si>
  <si>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</si>
  <si>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</si>
  <si>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</si>
  <si>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</si>
  <si>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</si>
  <si>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</si>
  <si>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</si>
  <si>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</si>
  <si>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</si>
  <si>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</si>
  <si>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</si>
  <si>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</si>
  <si>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</si>
  <si>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</si>
  <si>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</si>
  <si>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</si>
  <si>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</si>
  <si>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</si>
  <si>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</si>
  <si>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</si>
  <si>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</si>
  <si>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</si>
  <si>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314231561</t>
  </si>
  <si>
    <t>Zdivo komínů nad střechou průduch přes 150x150 na MC včetně spárování z lícových cihel dl 290 mm</t>
  </si>
  <si>
    <t>m3</t>
  </si>
  <si>
    <t>4</t>
  </si>
  <si>
    <t>-1936962264</t>
  </si>
  <si>
    <t>VV</t>
  </si>
  <si>
    <t>0,45*0,45*4+3*1,05*0,45*4</t>
  </si>
  <si>
    <t>316381116</t>
  </si>
  <si>
    <t>Komínové krycí desky tl přes 80 do 100 mm z betonu tř. C 12/15 až C 16/20 s přesahy do 70 mm</t>
  </si>
  <si>
    <t>m2</t>
  </si>
  <si>
    <t>-1438737168</t>
  </si>
  <si>
    <t>0,6*0,6+3*1,2*0,6</t>
  </si>
  <si>
    <t>31638111R</t>
  </si>
  <si>
    <t>Zabezpečení komínových těles betonovým límcem po odbourání nadstřešní části v prostoru půdy včetně zajištění komínových vložek</t>
  </si>
  <si>
    <t>kus</t>
  </si>
  <si>
    <t>2049618954</t>
  </si>
  <si>
    <t>P</t>
  </si>
  <si>
    <t>Poznámka k položce:_x000D_
Případné rušené komíny budou s kompletně zabetonovanou hlavou, komíny s novým využitím budou zpevněny pro vyzdívku nového zdiva</t>
  </si>
  <si>
    <t>9</t>
  </si>
  <si>
    <t>Ostatní konstrukce a práce-bourání</t>
  </si>
  <si>
    <t>000000001.1</t>
  </si>
  <si>
    <t>Opatření nutná k opravám v blízkosti antén a ostatních technologií ve střešní části kompletní vč. zabezpečení, projednání a objednání u provozovatele, ochrana a provizoria po dobu stavby, vyčištění příp. nová povrchová úprava nosných částí</t>
  </si>
  <si>
    <t>kpl</t>
  </si>
  <si>
    <t>512</t>
  </si>
  <si>
    <t>-739822056</t>
  </si>
  <si>
    <t>5</t>
  </si>
  <si>
    <t>000000004</t>
  </si>
  <si>
    <t xml:space="preserve">D+M doplňků střechy vč. povrchové úpravy -  průchodky, držáky aj. vč. demontáže stávajících </t>
  </si>
  <si>
    <t>1255256829</t>
  </si>
  <si>
    <t>6</t>
  </si>
  <si>
    <t>953841192</t>
  </si>
  <si>
    <t>Příplatek ke komínovému nástavci nerezovému D přes 160 do 200 mm za ukončení komínovou stříškou</t>
  </si>
  <si>
    <t>1991373116</t>
  </si>
  <si>
    <t>7</t>
  </si>
  <si>
    <t>953845214</t>
  </si>
  <si>
    <t>Vyvložkování stávajícího komínového tělesa nerezovými vložkami ohebnými D do 200 mm v 3 m</t>
  </si>
  <si>
    <t>soubor</t>
  </si>
  <si>
    <t>-1717144978</t>
  </si>
  <si>
    <t>Poznámka k položce:_x000D_
jedná se o kompletní práce včetně ukončení komínového tělesa, sopouchu s dopojením spotřebiče /topidla/, revizních uzávěrů, kondenzátní jímky a nutných manipulačních otvorů včetně zapravení a povrchové úpravy_x000D_
_x000D_
vyvložkován bude pouze nově aktivní průduch dle vyjádření místního správce</t>
  </si>
  <si>
    <t>8</t>
  </si>
  <si>
    <t>953845224</t>
  </si>
  <si>
    <t>Příplatek k vyvložkování komínového průduchu nerezovými vložkami ohebnými D do 200 mm ZKD 1m výšky</t>
  </si>
  <si>
    <t>m</t>
  </si>
  <si>
    <t>-854486198</t>
  </si>
  <si>
    <t>2*10"2NP"</t>
  </si>
  <si>
    <t>7"3NP"</t>
  </si>
  <si>
    <t>-3*3"odpočet 1. 3 metrů"</t>
  </si>
  <si>
    <t>Součet</t>
  </si>
  <si>
    <t>977331115</t>
  </si>
  <si>
    <t>Frézování hloubky do 50 mm komínového průduchu z cihel plných pálených</t>
  </si>
  <si>
    <t>-743145636</t>
  </si>
  <si>
    <t>10</t>
  </si>
  <si>
    <t>99701301R</t>
  </si>
  <si>
    <t>Vyklizení suti a komunálního odpadu z prostorů přes 15 m2 s naložením, odvozem a likvidací</t>
  </si>
  <si>
    <t>2089820628</t>
  </si>
  <si>
    <t>Poznámka k položce:_x000D_
jedná se o velkoobjemové vyklizení a vyčištění půdního prostoru od ostatního odpadu - množství dle předpokladu m3 odpadu</t>
  </si>
  <si>
    <t>11</t>
  </si>
  <si>
    <t>962032631</t>
  </si>
  <si>
    <t>Bourání zdiva komínového nad střechou z cihel na MV nebo MVC</t>
  </si>
  <si>
    <t>204796007</t>
  </si>
  <si>
    <t>12</t>
  </si>
  <si>
    <t>976047231</t>
  </si>
  <si>
    <t>Vybourání betonových nebo ŽB krycích desek</t>
  </si>
  <si>
    <t>1740899879</t>
  </si>
  <si>
    <t>997</t>
  </si>
  <si>
    <t>Přesun sutě</t>
  </si>
  <si>
    <t>13</t>
  </si>
  <si>
    <t>997013113</t>
  </si>
  <si>
    <t>Vnitrostaveništní doprava suti a vybouraných hmot pro budovy v do 12 m</t>
  </si>
  <si>
    <t>t</t>
  </si>
  <si>
    <t>11392103</t>
  </si>
  <si>
    <t>14</t>
  </si>
  <si>
    <t>997013501</t>
  </si>
  <si>
    <t>Odvoz suti na skládku a vybouraných hmot nebo meziskládku do 1 km se složením</t>
  </si>
  <si>
    <t>609577324</t>
  </si>
  <si>
    <t>997013509</t>
  </si>
  <si>
    <t>Příplatek k odvozu suti a vybouraných hmot na skládku ZKD 1 km přes 1 km</t>
  </si>
  <si>
    <t>799233762</t>
  </si>
  <si>
    <t>39,4*19 'Přepočtené koeficientem množství</t>
  </si>
  <si>
    <t>16</t>
  </si>
  <si>
    <t>99701350R</t>
  </si>
  <si>
    <t>Odvoz výzisku z železného šrotu na místo určené objednatelem do 70 km se složením</t>
  </si>
  <si>
    <t>-730836665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</si>
  <si>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</si>
  <si>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17</t>
  </si>
  <si>
    <t>997013609</t>
  </si>
  <si>
    <t>Poplatek za uložení na skládce (skládkovné) stavebního odpadu ze směsí nebo oddělených frakcí betonu, cihel a keramických výrobků kód odpadu 17 01 07</t>
  </si>
  <si>
    <t>-1912595253</t>
  </si>
  <si>
    <t>19,483+10,329</t>
  </si>
  <si>
    <t>18</t>
  </si>
  <si>
    <t>997013811</t>
  </si>
  <si>
    <t>Poplatek za uložení stavebního dřevěného odpadu na skládce (skládkovné)</t>
  </si>
  <si>
    <t>2047225816</t>
  </si>
  <si>
    <t>19</t>
  </si>
  <si>
    <t>997013814</t>
  </si>
  <si>
    <t>Poplatek za uložení na skládce (skládkovné) stavebního odpadu izolací kód odpadu 17 06 04</t>
  </si>
  <si>
    <t>-526997164</t>
  </si>
  <si>
    <t>20</t>
  </si>
  <si>
    <t>997013813</t>
  </si>
  <si>
    <t>Poplatek za uložení na skládce (skládkovné) stavebního odpadu z plastických hmot kód odpadu 17 02 03 - vláknocementová krytina</t>
  </si>
  <si>
    <t>-1383952043</t>
  </si>
  <si>
    <t>39,388-0,477-29,812-3,382-3,458</t>
  </si>
  <si>
    <t>998</t>
  </si>
  <si>
    <t>Přesun hmot</t>
  </si>
  <si>
    <t>998011002</t>
  </si>
  <si>
    <t>Přesun hmot pro budovy zděné v do 12 m</t>
  </si>
  <si>
    <t>-723958395</t>
  </si>
  <si>
    <t>M</t>
  </si>
  <si>
    <t xml:space="preserve"> Práce a dodávky M</t>
  </si>
  <si>
    <t>58-M</t>
  </si>
  <si>
    <t>Revize vyhrazených technických zařízení</t>
  </si>
  <si>
    <t>22</t>
  </si>
  <si>
    <t>58030100R</t>
  </si>
  <si>
    <t>Revize spalinových cest dle zákona č. 320/2015 Sb., o hasičském záchranném sboru a zákona č. 133/1985 Sb., o požární ochraně</t>
  </si>
  <si>
    <t>64</t>
  </si>
  <si>
    <t>-756940263</t>
  </si>
  <si>
    <t>Poznámka k položce:_x000D_
jedná se o revizi používaných průduchů, které jsou nově vložkovány</t>
  </si>
  <si>
    <t>PSV</t>
  </si>
  <si>
    <t>Práce a dodávky PSV</t>
  </si>
  <si>
    <t>713</t>
  </si>
  <si>
    <t>Izolace tepelné</t>
  </si>
  <si>
    <t>23</t>
  </si>
  <si>
    <t>713151111</t>
  </si>
  <si>
    <t>Montáž izolace tepelné střech šikmých kladené volně mezi krokve rohoží, pásů, desek</t>
  </si>
  <si>
    <t>-566705387</t>
  </si>
  <si>
    <t>17*7,6+8,5*7,6+2*3*7,6+6,5*7,5</t>
  </si>
  <si>
    <t>24</t>
  </si>
  <si>
    <t>ISV.5901644641466</t>
  </si>
  <si>
    <t>Isover UNIROL PROFI  200mm,  λD= 0,033 (W·m-1·K-1), šířka pásu 1200mm,  izolace vhodná do aplikace mezi krokve.</t>
  </si>
  <si>
    <t>32</t>
  </si>
  <si>
    <t>888492110</t>
  </si>
  <si>
    <t>288,15*1,02 'Přepočtené koeficientem množství</t>
  </si>
  <si>
    <t>25</t>
  </si>
  <si>
    <t>713151813</t>
  </si>
  <si>
    <t>Odstranění tepelné izolace střech šikmých volně kladené mezi krokve z vláknitých materiálů suchých tl přes 100 mm</t>
  </si>
  <si>
    <t>1639558865</t>
  </si>
  <si>
    <t>288,15/2</t>
  </si>
  <si>
    <t>26</t>
  </si>
  <si>
    <t>713191411</t>
  </si>
  <si>
    <t>Montáž izolace tepelné střech šikmých provedení podkladového roštu pod krokve</t>
  </si>
  <si>
    <t>85646890</t>
  </si>
  <si>
    <t>50*17</t>
  </si>
  <si>
    <t>27</t>
  </si>
  <si>
    <t>60514114</t>
  </si>
  <si>
    <t>řezivo jehličnaté lať impregnovaná dl 4 m</t>
  </si>
  <si>
    <t>-445568015</t>
  </si>
  <si>
    <t>850*0,06*0,06</t>
  </si>
  <si>
    <t>3,06*1,04 'Přepočtené koeficientem množství</t>
  </si>
  <si>
    <t>28</t>
  </si>
  <si>
    <t>998713202</t>
  </si>
  <si>
    <t>Přesun hmot procentní pro izolace tepelné v objektech v přes 6 do 12 m</t>
  </si>
  <si>
    <t>%</t>
  </si>
  <si>
    <t>1162511072</t>
  </si>
  <si>
    <t>742</t>
  </si>
  <si>
    <t xml:space="preserve"> Elektroinstalace</t>
  </si>
  <si>
    <t>29</t>
  </si>
  <si>
    <t>742420021</t>
  </si>
  <si>
    <t>Montáž společné televizní antény antenního stožáru včetně upevňovacího materiálu</t>
  </si>
  <si>
    <t>-1166105459</t>
  </si>
  <si>
    <t>30</t>
  </si>
  <si>
    <t>31674068R</t>
  </si>
  <si>
    <t>stožár anténní Pz v 3m</t>
  </si>
  <si>
    <t>-1970331918</t>
  </si>
  <si>
    <t>31</t>
  </si>
  <si>
    <t>74242002R</t>
  </si>
  <si>
    <t>Přemístění a dopojení všech stávajících funkčních antén, parabol a ostatních konstrukcí na nové centrální anténní stožáry</t>
  </si>
  <si>
    <t>-1721125135</t>
  </si>
  <si>
    <t>762</t>
  </si>
  <si>
    <t>Konstrukce tesařské</t>
  </si>
  <si>
    <t>762081351</t>
  </si>
  <si>
    <t>Vyrovnání a příprava st. krovů pro novou krytinu</t>
  </si>
  <si>
    <t>-1523111126</t>
  </si>
  <si>
    <t>19*15,2</t>
  </si>
  <si>
    <t>33</t>
  </si>
  <si>
    <t>76233213R</t>
  </si>
  <si>
    <t>Výměna poškozených nosných částí krovů včetně profilace dle stávajícího vzhledu</t>
  </si>
  <si>
    <t>842871626</t>
  </si>
  <si>
    <t>288,8*0,3"předpoklad výměny krokví do 30%"</t>
  </si>
  <si>
    <t>5*17*0,3"pozednice, vaznice - předpoklad do 30%"</t>
  </si>
  <si>
    <t>34</t>
  </si>
  <si>
    <t>762341811</t>
  </si>
  <si>
    <t>Demontáž bednění střech z prken</t>
  </si>
  <si>
    <t>-237591605</t>
  </si>
  <si>
    <t>2*15,2*1,8+17*1,5+21*1,5"podbití přesahů"</t>
  </si>
  <si>
    <t>35</t>
  </si>
  <si>
    <t>762341260</t>
  </si>
  <si>
    <t>Montáž bednění střech rovných a šikmých sklonu do 60° z palubek</t>
  </si>
  <si>
    <t>98799893</t>
  </si>
  <si>
    <t>36</t>
  </si>
  <si>
    <t>61191184</t>
  </si>
  <si>
    <t>palubky SM 25x146mm A/B</t>
  </si>
  <si>
    <t>-685893058</t>
  </si>
  <si>
    <t>111,72*1,1 'Přepočtené koeficientem množství</t>
  </si>
  <si>
    <t>37</t>
  </si>
  <si>
    <t>762343811</t>
  </si>
  <si>
    <t>Demontáž štítových říms, včetně kostry, krajnice a závětrného prkna, z prken hrubých, hoblovaných tl. do 32 mm</t>
  </si>
  <si>
    <t>1016516932</t>
  </si>
  <si>
    <t>4*7,6*0,2+2*7,5*0,2"štítová prkna"</t>
  </si>
  <si>
    <t>38</t>
  </si>
  <si>
    <t>762341650</t>
  </si>
  <si>
    <t>Bednění a laťování montáž bednění štítových okapových říms, krajnic, závětrných prken a žaluzií ve spádu nebo rovnoběžně s okapem z prken hoblovaných</t>
  </si>
  <si>
    <t>729767211</t>
  </si>
  <si>
    <t>39</t>
  </si>
  <si>
    <t>605151210</t>
  </si>
  <si>
    <t>řezivo jehličnaté boční prkno hoblované a profilované dle stávajícího vzhledu jakost I.-II. tl. 4 - 6 cm</t>
  </si>
  <si>
    <t>-2076591792</t>
  </si>
  <si>
    <t>9,08*0,06</t>
  </si>
  <si>
    <t>0,545*1,1 'Přepočtené koeficientem množství</t>
  </si>
  <si>
    <t>40</t>
  </si>
  <si>
    <t>762083122</t>
  </si>
  <si>
    <t>Impregnace řeziva proti dřevokaznému hmyzu, houbám a plísním máčením třída ohrožení 3 a 4</t>
  </si>
  <si>
    <t>-417625998</t>
  </si>
  <si>
    <t>122,892*0,025+0,6</t>
  </si>
  <si>
    <t>41</t>
  </si>
  <si>
    <t>762342214</t>
  </si>
  <si>
    <t>Montáž laťování na střechách jednoduchých sklonu do 60° osové vzdálenosti do 360 mm</t>
  </si>
  <si>
    <t>614149226</t>
  </si>
  <si>
    <t>42</t>
  </si>
  <si>
    <t>-398597307</t>
  </si>
  <si>
    <t>50*17*0,04*0,06</t>
  </si>
  <si>
    <t>Mezisoučet</t>
  </si>
  <si>
    <t>2,040*0,1"prořez, ztratné"</t>
  </si>
  <si>
    <t>43</t>
  </si>
  <si>
    <t>762342441</t>
  </si>
  <si>
    <t>Montáž lišt trojúhelníkových nebo kontralatí na střechách sklonu do 60°</t>
  </si>
  <si>
    <t>-1756951917</t>
  </si>
  <si>
    <t>44</t>
  </si>
  <si>
    <t>570995585</t>
  </si>
  <si>
    <t>288,8*0,06*0,06</t>
  </si>
  <si>
    <t>1,04*1,1 'Přepočtené koeficientem množství</t>
  </si>
  <si>
    <t>45</t>
  </si>
  <si>
    <t>762395000</t>
  </si>
  <si>
    <t>Spojovací prostředky pro montáž krovu, bednění, laťování, světlíky, klíny</t>
  </si>
  <si>
    <t>526118032</t>
  </si>
  <si>
    <t>3,672+2,244+1,144</t>
  </si>
  <si>
    <t>46</t>
  </si>
  <si>
    <t>998762202</t>
  </si>
  <si>
    <t>Přesun hmot procentní pro kce tesařské v objektech v do 12 m</t>
  </si>
  <si>
    <t>687369911</t>
  </si>
  <si>
    <t>764</t>
  </si>
  <si>
    <t>Konstrukce klempířské</t>
  </si>
  <si>
    <t>47</t>
  </si>
  <si>
    <t>76411165R</t>
  </si>
  <si>
    <t>Krytina střechy rovné z taškových tabulí z Pz plechu s povrchovou úpravou (poplastovaný plech) sklonu do 60°</t>
  </si>
  <si>
    <t>1775773279</t>
  </si>
  <si>
    <t>Poznámka k položce:_x000D_
Tl. plechu 0,6 mm -  varianta STRONG odolná proti prošlápnutí a krupobití, povrchová úprava ELITE, Předpokládaná barva 087 tmavě šedá matná, kód barvy TMSE, nejbližší RAL 7011, struktura jemně strukturovaná._x000D_
_x000D_
Barva bude finálně odsouhlasena na základě předložení vzorníku zástupcem investora na místě!</t>
  </si>
  <si>
    <t>48</t>
  </si>
  <si>
    <t>764211625R</t>
  </si>
  <si>
    <t>Oplechování větraného hřebene s větracím pásem z Pz s povrchovou úpravou (poplastovaný plech) rš 400 mm</t>
  </si>
  <si>
    <t>713526721</t>
  </si>
  <si>
    <t>Poznámka k položce:_x000D_
Příslušenství k taškovým tabulím nebo hladké drážkové falcované krytině, povrch Elite nebo Durafrost_x000D_
_x000D_
Předpokládaná barva 087 tmavě šedá matná, kód barvy TMSE, nejbližší RAL 7011, struktura jemně strukturovaná, barva bude finálně odsouhlasena na základě předložení vzorníku zástupcem investora na místě.</t>
  </si>
  <si>
    <t>17+6,5</t>
  </si>
  <si>
    <t>49</t>
  </si>
  <si>
    <t>764001891</t>
  </si>
  <si>
    <t>Demontáž úžlabí do suti</t>
  </si>
  <si>
    <t>2085900522</t>
  </si>
  <si>
    <t>2*11</t>
  </si>
  <si>
    <t>50</t>
  </si>
  <si>
    <t>76421260R</t>
  </si>
  <si>
    <t>Oplechování úžlabí z Pz s povrchovou úpravou rš 500 mm</t>
  </si>
  <si>
    <t>939837800</t>
  </si>
  <si>
    <t>51</t>
  </si>
  <si>
    <t>764002801</t>
  </si>
  <si>
    <t>Demontáž závětrné lišty do suti</t>
  </si>
  <si>
    <t>-835090833</t>
  </si>
  <si>
    <t>2*7,5+4*7,6</t>
  </si>
  <si>
    <t>52</t>
  </si>
  <si>
    <t>764212635R</t>
  </si>
  <si>
    <t>Oplechování štítu závětrnou lištou z Pz s povrchovou úpravou (poplastovaný plech) rš 400 mm</t>
  </si>
  <si>
    <t>-243460016</t>
  </si>
  <si>
    <t>53</t>
  </si>
  <si>
    <t>764002812</t>
  </si>
  <si>
    <t>Demontáž okapového plechu do suti v krytině skládané</t>
  </si>
  <si>
    <t>816669328</t>
  </si>
  <si>
    <t>17+10</t>
  </si>
  <si>
    <t>54</t>
  </si>
  <si>
    <t>76421266R</t>
  </si>
  <si>
    <t>Oplechování rovné okapové hrany z Pz s povrchovou úpravou (poplastovaný plech) rš 400 mm</t>
  </si>
  <si>
    <t>1679794364</t>
  </si>
  <si>
    <t>55</t>
  </si>
  <si>
    <t>764001801</t>
  </si>
  <si>
    <t>Demontáž podkladního plechu do suti</t>
  </si>
  <si>
    <t>323796812</t>
  </si>
  <si>
    <t>56</t>
  </si>
  <si>
    <t>764011617R</t>
  </si>
  <si>
    <t>Podkladní plech z Pz s upraveným povrchem rš 670 mm</t>
  </si>
  <si>
    <t>1982351500</t>
  </si>
  <si>
    <t>Poznámka k položce:_x000D_
Předpokládaná barva 087 tmavě šedá matná, kód barvy TMSE, nejbližší RAL 7011, struktura jemně strukturovaná, barva bude finálně odsouhlasena na základě předložení vzorníku zástupcem investora na místě.</t>
  </si>
  <si>
    <t>27"za nástřešním žlabem"</t>
  </si>
  <si>
    <t>57</t>
  </si>
  <si>
    <t>764002821</t>
  </si>
  <si>
    <t>Demontáž střešního výlezu do suti</t>
  </si>
  <si>
    <t>-865124725</t>
  </si>
  <si>
    <t>58</t>
  </si>
  <si>
    <t>764213652.1</t>
  </si>
  <si>
    <t>Střešní výlez rozměru 600 x 600 mm, střechy s krytinou skládanou nebo plechovou</t>
  </si>
  <si>
    <t>-2050551078</t>
  </si>
  <si>
    <t>2"komíny"</t>
  </si>
  <si>
    <t>2"stožáry pro antény"</t>
  </si>
  <si>
    <t>59</t>
  </si>
  <si>
    <t>764002881</t>
  </si>
  <si>
    <t>Demontáž lemování střešních prostupů do suti</t>
  </si>
  <si>
    <t>-2037718745</t>
  </si>
  <si>
    <t>2,6*0,5+3*4*0,5"komíny"</t>
  </si>
  <si>
    <t>60</t>
  </si>
  <si>
    <t>764314612R</t>
  </si>
  <si>
    <t>Lemování prostupů střech s krytinou skládanou nebo plechovou z Pz s povrchovou úpravou</t>
  </si>
  <si>
    <t>-116457282</t>
  </si>
  <si>
    <t>61</t>
  </si>
  <si>
    <t>764003801</t>
  </si>
  <si>
    <t>Demontáž lemování trub, konzol, držáků, ventilačních nástavců a jiných kusových prvků do suti</t>
  </si>
  <si>
    <t>-346698516</t>
  </si>
  <si>
    <t>62</t>
  </si>
  <si>
    <t>764315621R</t>
  </si>
  <si>
    <t>Lemování trub, konzol,držáků z Pz s povrch úpravou (poplastovaný plech) střech s krytinou skládanou D do 75 mm</t>
  </si>
  <si>
    <t>-2118551701</t>
  </si>
  <si>
    <t>2"antény příprava"</t>
  </si>
  <si>
    <t>63</t>
  </si>
  <si>
    <t>764004821</t>
  </si>
  <si>
    <t>Demontáž nástřešního žlabu do suti</t>
  </si>
  <si>
    <t>-1660627334</t>
  </si>
  <si>
    <t>764513409R</t>
  </si>
  <si>
    <t>Žlaby nadokapní (nástřešní ) oblého tvaru včetně háků, čel a hrdel z Pz plechu s upraveným povrchem rš 625 mm</t>
  </si>
  <si>
    <t>-827152360</t>
  </si>
  <si>
    <t>65</t>
  </si>
  <si>
    <t>764511642R</t>
  </si>
  <si>
    <t>Kotlík oválný (trychtýřový) pro nástřešní žlaby z Pz s povrchovou úpravou 330/100 mm</t>
  </si>
  <si>
    <t>-1327826339</t>
  </si>
  <si>
    <t>66</t>
  </si>
  <si>
    <t>55350174</t>
  </si>
  <si>
    <t>Lapač listí plast 103mm univerzální</t>
  </si>
  <si>
    <t>1023935189</t>
  </si>
  <si>
    <t>67</t>
  </si>
  <si>
    <t>764213456R</t>
  </si>
  <si>
    <t>Sněhový zachytávač krytiny z Pz plechu s upraveným povrchem průběžný dvoutrubkový</t>
  </si>
  <si>
    <t>1727518925</t>
  </si>
  <si>
    <t>68</t>
  </si>
  <si>
    <t>764316643R</t>
  </si>
  <si>
    <t>Větrací komínek izolovaný s průchodkou na skládané krytině z taškových tabulí s povrch. úpravou (poplastovaný plech) D 110mm</t>
  </si>
  <si>
    <t>2040966133</t>
  </si>
  <si>
    <t>69</t>
  </si>
  <si>
    <t>998764202</t>
  </si>
  <si>
    <t>Přesun hmot procentní pro konstrukce klempířské v objektech v do 12 m</t>
  </si>
  <si>
    <t>-1648135456</t>
  </si>
  <si>
    <t>765</t>
  </si>
  <si>
    <t>Krytina skládaná</t>
  </si>
  <si>
    <t>70</t>
  </si>
  <si>
    <t>765111821</t>
  </si>
  <si>
    <t>Demontáž krytiny keramické hladké sklonu do 30° na sucho do suti</t>
  </si>
  <si>
    <t>1364652638</t>
  </si>
  <si>
    <t>71</t>
  </si>
  <si>
    <t>765111831</t>
  </si>
  <si>
    <t>Příplatek k demontáži krytiny keramické hladké do suti za sklon přes 30°</t>
  </si>
  <si>
    <t>1429351041</t>
  </si>
  <si>
    <t>72</t>
  </si>
  <si>
    <t>765111861</t>
  </si>
  <si>
    <t>Demontáž krytiny keramické hřebenů a nároží sklonu do 30° na sucho do suti</t>
  </si>
  <si>
    <t>27161481</t>
  </si>
  <si>
    <t>73</t>
  </si>
  <si>
    <t>765111881</t>
  </si>
  <si>
    <t>Příplatek k demontáži krytiny keramické hřebenů a nároží z prejzů do suti za sklon přes 30°</t>
  </si>
  <si>
    <t>1481013813</t>
  </si>
  <si>
    <t>74</t>
  </si>
  <si>
    <t>765191901</t>
  </si>
  <si>
    <t>Demontáž pojistné hydroizolace kladené ve sklonu do 30° vícevrstvé kompletní</t>
  </si>
  <si>
    <t>-529796061</t>
  </si>
  <si>
    <t>75</t>
  </si>
  <si>
    <t>765191021</t>
  </si>
  <si>
    <t>Montáž pojistné hydroizolační nebo parotěsné fólie kladené ve sklonu přes 20° s lepenými spoji na krokve</t>
  </si>
  <si>
    <t>2145590424</t>
  </si>
  <si>
    <t>288,8"kontaktní fólie"</t>
  </si>
  <si>
    <t>288,8*1,35"parotěsná folie"</t>
  </si>
  <si>
    <t>76</t>
  </si>
  <si>
    <t>28329036</t>
  </si>
  <si>
    <t>fólie kontaktní difuzně propustná pro doplňkovou hydroizolační vrstvu, třívrstvá mikroporézní PP 150g/m2 s integrovanou samolepící páskou určená pro šikmé střechy s přímým dotykem tepelné izolace</t>
  </si>
  <si>
    <t>-319299035</t>
  </si>
  <si>
    <t>251,130434782609*1,15 'Přepočtené koeficientem množství</t>
  </si>
  <si>
    <t>77</t>
  </si>
  <si>
    <t>JTA.JFN140SP</t>
  </si>
  <si>
    <t>folie nehořlavá parotěsná JUTAFOL N Speciál 140g/m2</t>
  </si>
  <si>
    <t>-293594399</t>
  </si>
  <si>
    <t>78</t>
  </si>
  <si>
    <t>765113121</t>
  </si>
  <si>
    <t>Okapová hrana s větrací mřížkou jednoduchou</t>
  </si>
  <si>
    <t>1268151010</t>
  </si>
  <si>
    <t>79</t>
  </si>
  <si>
    <t>998765202</t>
  </si>
  <si>
    <t>Přesun hmot procentní pro krytiny skládané v objektech v do 12 m</t>
  </si>
  <si>
    <t>1680651833</t>
  </si>
  <si>
    <t>767</t>
  </si>
  <si>
    <t>Konstrukce zámečnické</t>
  </si>
  <si>
    <t>80</t>
  </si>
  <si>
    <t>767851104</t>
  </si>
  <si>
    <t>Montáž lávek komínových - kompletní celé lávky</t>
  </si>
  <si>
    <t>606885454</t>
  </si>
  <si>
    <t>10"komíny - průběžná"</t>
  </si>
  <si>
    <t>2"antény-stožáry"</t>
  </si>
  <si>
    <t>81</t>
  </si>
  <si>
    <t>62866423R</t>
  </si>
  <si>
    <t>komínová lávka kompletní vč. povrchové úpravy a zábradlí</t>
  </si>
  <si>
    <t>1370104794</t>
  </si>
  <si>
    <t>82</t>
  </si>
  <si>
    <t>998767202</t>
  </si>
  <si>
    <t>Přesun hmot procentní pro zámečnické konstrukce v objektech v do 12 m</t>
  </si>
  <si>
    <t>-989486527</t>
  </si>
  <si>
    <t>783</t>
  </si>
  <si>
    <t xml:space="preserve"> Dokončovací práce</t>
  </si>
  <si>
    <t>83</t>
  </si>
  <si>
    <t>783206805</t>
  </si>
  <si>
    <t>Odstranění nátěrů z tesařských konstrukcí opálením s obroušením všech stávajících vrstev</t>
  </si>
  <si>
    <t>-1805801559</t>
  </si>
  <si>
    <t>111,72"plné vazby - přesahy"</t>
  </si>
  <si>
    <t>84</t>
  </si>
  <si>
    <t>783201401</t>
  </si>
  <si>
    <t>Příprava podkladu tesařských konstrukcí před provedením nátěru ometení</t>
  </si>
  <si>
    <t>1300933323</t>
  </si>
  <si>
    <t>288,8-111,72"plné vazby - bez přesahů, komplet střecha"</t>
  </si>
  <si>
    <t>111,72*1,35"plné vazby - přesahy včetně palubek"</t>
  </si>
  <si>
    <t>85</t>
  </si>
  <si>
    <t>783213121</t>
  </si>
  <si>
    <t>Napouštěcí dvojnásobný syntetický fungicidní nátěr tesařských konstrukcí zabudovaných do konstrukce</t>
  </si>
  <si>
    <t>344107135</t>
  </si>
  <si>
    <t>86</t>
  </si>
  <si>
    <t>783218111</t>
  </si>
  <si>
    <t>Lazurovací dvojnásobný syntetický nátěr tesařských konstrukcí</t>
  </si>
  <si>
    <t>2026733988</t>
  </si>
  <si>
    <t>Poznámka k položce:_x000D_
ref. Xyladecor Oversol</t>
  </si>
  <si>
    <t>87</t>
  </si>
  <si>
    <t>783306805</t>
  </si>
  <si>
    <t>Odstranění nátěru ze zámečnických konstrukcí opálením s obroušením všech stávajících vrstev</t>
  </si>
  <si>
    <t>-1820244918</t>
  </si>
  <si>
    <t>20"doplňkové kovové kce"</t>
  </si>
  <si>
    <t>88</t>
  </si>
  <si>
    <t>783221112.1</t>
  </si>
  <si>
    <t>Nátěry syntetické KDK barevný matný povrch 1x antikorozní, 1x základní, 2x email</t>
  </si>
  <si>
    <t>47157709</t>
  </si>
  <si>
    <t>89</t>
  </si>
  <si>
    <t>783826655</t>
  </si>
  <si>
    <t>Hydrofobizační transparentní silikonový nátěr lícového zdiva</t>
  </si>
  <si>
    <t>-1157703</t>
  </si>
  <si>
    <t>3*3*4+1,8*4"komíny"</t>
  </si>
  <si>
    <t>002 - Oprava vnějšího pláště</t>
  </si>
  <si>
    <t xml:space="preserve">    6 - Úpravy povrchů, podlahy a osazování výplní</t>
  </si>
  <si>
    <t xml:space="preserve">    9 - Ostatní konstrukce a práce, bourání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</si>
  <si>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</si>
  <si>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</si>
  <si>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</si>
  <si>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</si>
  <si>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</si>
  <si>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</si>
  <si>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</si>
  <si>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</si>
  <si>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</si>
  <si>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</si>
  <si>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-1863006383</t>
  </si>
  <si>
    <t>Poznámka k položce:_x000D_
Pozor - změna typu oken, nutno přizpůsobit otvor pro nová zdvojená okna dle situace po vybourání původních dvojitých špaletových oken!</t>
  </si>
  <si>
    <t>310238211</t>
  </si>
  <si>
    <t>Zazdívka otvorů pl do 1 m2 ve zdivu nadzákladovém cihlami pálenými na MVC</t>
  </si>
  <si>
    <t>-65047218</t>
  </si>
  <si>
    <t>1,2*1,9*0,3"zazděné okno DK"</t>
  </si>
  <si>
    <t>3*5,6*0,2*0,3"dveře upravované"</t>
  </si>
  <si>
    <t>0,5"ostatní dozdívky"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</si>
  <si>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</si>
  <si>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</si>
  <si>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960782641</t>
  </si>
  <si>
    <t>Poznámka k položce:_x000D_
orientační světlé rozměry otvoru z vnější strany 100x50cm</t>
  </si>
  <si>
    <t>Úpravy povrchů, podlahy a osazování výplní</t>
  </si>
  <si>
    <t>629991011</t>
  </si>
  <si>
    <t>Zakrytí výplní otvorů a svislých ploch fólií přilepenou lepící páskou</t>
  </si>
  <si>
    <t>-177887471</t>
  </si>
  <si>
    <t>14*0,4*0,8+56,76+2*1*2,8+3*0,9*2,8</t>
  </si>
  <si>
    <t>629995101</t>
  </si>
  <si>
    <t>Očištění vnějších ploch omytím tlakovou vodou</t>
  </si>
  <si>
    <t>285448706</t>
  </si>
  <si>
    <t>2*(15+10,5)*9,6+10,5*3</t>
  </si>
  <si>
    <t>622131121</t>
  </si>
  <si>
    <t>Penetrace akrylát-silikon vnějších stěn nanášená ručně</t>
  </si>
  <si>
    <t>-1631456950</t>
  </si>
  <si>
    <t>521,1</t>
  </si>
  <si>
    <t>-25,5"odpočet soklu"</t>
  </si>
  <si>
    <t>622135001</t>
  </si>
  <si>
    <t>Vyrovnání podkladu vnějších stěn maltou vápenocementovou tl do 10 mm</t>
  </si>
  <si>
    <t>-706955630</t>
  </si>
  <si>
    <t>622142001</t>
  </si>
  <si>
    <t>Potažení vnějších stěn sklovláknitým pletivem vtlačeným do tenkovrstvé hmoty</t>
  </si>
  <si>
    <t>345566572</t>
  </si>
  <si>
    <t>622326458</t>
  </si>
  <si>
    <t>Oprava vnější vápenocementové omítky s celoplošným přeštukováním členitosti 3 v rozsahu přes 65 do 80 %</t>
  </si>
  <si>
    <t>-548362260</t>
  </si>
  <si>
    <t>2*(15+10,5)*4"po římsu"</t>
  </si>
  <si>
    <t>622326356</t>
  </si>
  <si>
    <t>Oprava vnější vápenocementové omítky s celoplošným přeštukováním členitosti 2 v rozsahu přes 40 do 50 %</t>
  </si>
  <si>
    <t>1638008381</t>
  </si>
  <si>
    <t>495,6-204</t>
  </si>
  <si>
    <t>629999031R</t>
  </si>
  <si>
    <t>Příplatek za použití omítkových plastových nebo pozinkovaných profilů s tkaninou</t>
  </si>
  <si>
    <t>-1582150844</t>
  </si>
  <si>
    <t>Poznámka k položce:_x000D_
Budou použity rohové Al. lišty, plastové parapetní profily, plastové okenní profily s okapnicí, zakončovací profil pod omítku s okapničkou - sokl, začišťovací profily s tkaninou (APU lišty) aj.</t>
  </si>
  <si>
    <t>629135102</t>
  </si>
  <si>
    <t>Vyrovnávací vrstva pod klempířské prvky z MC š do 300 mm kompletní příprava pro osazení nových klempířských prvků (dobetonování parapetů aj.)</t>
  </si>
  <si>
    <t>1869777434</t>
  </si>
  <si>
    <t>2*51+2*15+4*5"římsy"</t>
  </si>
  <si>
    <t>45"parapety"</t>
  </si>
  <si>
    <t>625681011</t>
  </si>
  <si>
    <t>Ochrana proti holubům hrotovým systémem jednořadým s účinnou šířkou 10 cm</t>
  </si>
  <si>
    <t>-1723710643</t>
  </si>
  <si>
    <t>15"kolena svodů, přečnívající tesařské kce"</t>
  </si>
  <si>
    <t>625681012</t>
  </si>
  <si>
    <t>Ochrana proti holubům hrotovým systémem dvouřadým s účinnou šířkou 15 cm</t>
  </si>
  <si>
    <t>-2088799289</t>
  </si>
  <si>
    <t>152"římsy"</t>
  </si>
  <si>
    <t>625681013</t>
  </si>
  <si>
    <t>Ochrana proti holubům hrotovým systémem třířadým s účinnou šířkou 20 cm</t>
  </si>
  <si>
    <t>-1018699037</t>
  </si>
  <si>
    <t>11*1,4+0,8"okna 2NP"</t>
  </si>
  <si>
    <t>14*0,6+7*1,4"Okna 3NP"</t>
  </si>
  <si>
    <t>628641115</t>
  </si>
  <si>
    <t>Kamenická oprava schodů před vstupy, vytmelení, doplnění materiálu,vybroušení, reprofilace, finální obložení keramickými schodovkami či jiným vhodným způsobem dle povahy materiálu</t>
  </si>
  <si>
    <t>33803398</t>
  </si>
  <si>
    <t>Ostatní konstrukce a práce, bourání</t>
  </si>
  <si>
    <t>75.1</t>
  </si>
  <si>
    <t>Vytyčení, zajištění a ochrana stávajících inženýrských sítí, oznamovacího a sdělovacího zařízení vč. zajištění projednání s dotčenými správci, složkami či provozovateli, jejich dočasného zabezpečení a zajištění, provizorií aj. po dobu akce</t>
  </si>
  <si>
    <t>-748173152</t>
  </si>
  <si>
    <t>Poznámka k položce:_x000D_
Jedná se např. o stávající převěs sdělovacího vedení ze stožáru BTS, přeložení a dopojení EZS (venkovní siréna na fasádě, obnovení magnetických kontaktů po instalaci nových otvorových výplní, úprava kabelového vedení, zpětné zprovoznění aj.), poštovní schránky, označovače jízdenek, ostatní čidla a zařízení na fasádě objektu_x000D_
_x000D_
Práce je nutné koordinovat se zástupci SSZT či ČD-T, TÚDC aj.!</t>
  </si>
  <si>
    <t>000000001.12</t>
  </si>
  <si>
    <t>Montáž orientačního a informačního systému dle Směrnice SŽ č. 118 a grafického manuálu (označení umístění čekárny, pokladny, směru odjezdu vlaků, WC aj.)</t>
  </si>
  <si>
    <t>-365119555</t>
  </si>
  <si>
    <t>Poznámka k položce:_x000D_
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</si>
  <si>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000000003.1.1</t>
  </si>
  <si>
    <t xml:space="preserve">Demontáž, zpětná montáž či přemístění a nová povrchová úprava konzol, poutačů,označovačů jízdenek, nástěnek, tabulí, antén, dvířek rozvodn. skříní a ost. kcí při opravě fasády vč. prověření a případného trvalého zrušení a zapravení již nepotřebných kcí </t>
  </si>
  <si>
    <t>-1240329755</t>
  </si>
  <si>
    <t xml:space="preserve">D+M doplňků fasády vč. povrchové úpravy - větrací mřížky, konzole, průvětrníky aj. vč. demontáže stávajících </t>
  </si>
  <si>
    <t>-1667549141</t>
  </si>
  <si>
    <t>46027014R3</t>
  </si>
  <si>
    <t>Obnova původního plastického nápisu na fasádě "Vrané nad Vltavou"</t>
  </si>
  <si>
    <t>1005747564</t>
  </si>
  <si>
    <t>Poznámka k položce:_x000D_
Předpokládané barevné řešení v RAL dle rámu otvorových výplní po vyvzorkování na místě.</t>
  </si>
  <si>
    <t>915331111.1</t>
  </si>
  <si>
    <t>Předformátované vodorovné dopravní značení čára šířky 50mm - hrana</t>
  </si>
  <si>
    <t>-227890275</t>
  </si>
  <si>
    <t>5*2,1+5*1,6"vstupy"</t>
  </si>
  <si>
    <t>93694511</t>
  </si>
  <si>
    <t>Osazení smaltovaných plechových tabulek s číslem popisným</t>
  </si>
  <si>
    <t>-1748487104</t>
  </si>
  <si>
    <t>4041355R</t>
  </si>
  <si>
    <t>smaltovaná tabulka s číslem popisným</t>
  </si>
  <si>
    <t>599816159</t>
  </si>
  <si>
    <t>941111122</t>
  </si>
  <si>
    <t>Montáž lešení řadového trubkového lehkého s podlahami zatížení do 200 kg/m2 š od 0,9 do 1,2 m v přes 10 do 25 m</t>
  </si>
  <si>
    <t>-1248467853</t>
  </si>
  <si>
    <t>(2*13+2*15)*11,5+2*13*3</t>
  </si>
  <si>
    <t>941111222</t>
  </si>
  <si>
    <t>Příplatek k lešení řadovému trubkovému lehkému s podlahami š 1,2 m v 25 m za první a ZKD den použití</t>
  </si>
  <si>
    <t>2071857462</t>
  </si>
  <si>
    <t>722*120 'Přepočtené koeficientem množství</t>
  </si>
  <si>
    <t>941111822</t>
  </si>
  <si>
    <t>Demontáž lešení řadového trubkového lehkého s podlahami zatížení do 200 kg/m2 š do 1,2 m v do 25 m</t>
  </si>
  <si>
    <t>-1582062440</t>
  </si>
  <si>
    <t>944511111</t>
  </si>
  <si>
    <t>Montáž ochranné sítě z textilie z umělých vláken</t>
  </si>
  <si>
    <t>-709865790</t>
  </si>
  <si>
    <t>944511211</t>
  </si>
  <si>
    <t>Příplatek k ochranné síti za první a ZKD den použití</t>
  </si>
  <si>
    <t>1289931588</t>
  </si>
  <si>
    <t>944511811</t>
  </si>
  <si>
    <t>Demontáž ochranné sítě z textilie z umělých vláken</t>
  </si>
  <si>
    <t>999183422</t>
  </si>
  <si>
    <t>952901107</t>
  </si>
  <si>
    <t>Čištění budov omytí dvojitých nebo zdvojených oken nebo balkonových dveří pl přes 1,5 do 2,5 m2</t>
  </si>
  <si>
    <t>249447219</t>
  </si>
  <si>
    <t>968062356</t>
  </si>
  <si>
    <t>Vybourání dřevěných rámů oken dvojitých včetně křídel pl do 4 m2</t>
  </si>
  <si>
    <t>329127781</t>
  </si>
  <si>
    <t>14*0,4*0,8+56,76</t>
  </si>
  <si>
    <t>968072455</t>
  </si>
  <si>
    <t>Vybourání kovových dveřních zárubní včetně křídel pl do 2 m2</t>
  </si>
  <si>
    <t>1497273443</t>
  </si>
  <si>
    <t>5*1*2,8</t>
  </si>
  <si>
    <t>97102866R</t>
  </si>
  <si>
    <t>Stavební připravenost pro automatický dveřní zámek veřejných WC - viz příloha stavební připravenost pro instalaci ADZ do zdi</t>
  </si>
  <si>
    <t>1113196239</t>
  </si>
  <si>
    <t>468061122</t>
  </si>
  <si>
    <t>Bourání pilíře ze zdiva cihelného skříně v do 105 cm a š přes 90 do 150 cm</t>
  </si>
  <si>
    <t>-894830099</t>
  </si>
  <si>
    <t>978015361</t>
  </si>
  <si>
    <t>Otlučení (osekání) vnější vápenné nebo vápenocementové omítky stupně členitosti 1 a 2 v rozsahu přes 40 do 50 %</t>
  </si>
  <si>
    <t>501859468</t>
  </si>
  <si>
    <t>978019381</t>
  </si>
  <si>
    <t>Otlučení (osekání) vnější vápenné nebo vápenocementové omítky stupně členitosti 3 až 5 v rozsahu přes 65 do 80 %</t>
  </si>
  <si>
    <t>2127869855</t>
  </si>
  <si>
    <t>985131211</t>
  </si>
  <si>
    <t>Očištění ploch stěn, rubu kleneb a podlah tryskání pískem sušeným</t>
  </si>
  <si>
    <t>1053560806</t>
  </si>
  <si>
    <t>Poznámka k položce:_x000D_
Sokl</t>
  </si>
  <si>
    <t>2*(15+10,5)*0,5"sokl"</t>
  </si>
  <si>
    <t>985131311</t>
  </si>
  <si>
    <t>Očištění ploch stěn, rubu kleneb a podlah ruční dočištění ocelovými kartáči</t>
  </si>
  <si>
    <t>-2086743980</t>
  </si>
  <si>
    <t>985221111R</t>
  </si>
  <si>
    <t>Doplnění kamenného soklu do stávajícího vzhledu - oprava poškozených míst vhodnou metodou kompletní</t>
  </si>
  <si>
    <t>137999161</t>
  </si>
  <si>
    <t>25,5*0,3 "předpoklad 30% výměny degradovaného kamene"</t>
  </si>
  <si>
    <t>985142111</t>
  </si>
  <si>
    <t>Vysekání spojovací hmoty ze spár zdiva včetně vyčištění hloubky spáry do 40 mm délky spáry na 1 m2 upravované plochy do 6 m</t>
  </si>
  <si>
    <t>-1990832857</t>
  </si>
  <si>
    <t>985231111</t>
  </si>
  <si>
    <t>Spárování zdiva hloubky do 40 mm aktivovanou maltou délky spáry na 1 m2 upravované plochy do 6 m</t>
  </si>
  <si>
    <t>-1945886631</t>
  </si>
  <si>
    <t>622613101</t>
  </si>
  <si>
    <t>Ochranný nátěr vnějších ploch pohledového zdiva silikonový hydrofobizační jednonásobný nanášený ručně na povrch z cihel pálených nebo z přírodního kamene</t>
  </si>
  <si>
    <t>-83630393</t>
  </si>
  <si>
    <t>997013114</t>
  </si>
  <si>
    <t>Vnitrostaveništní doprava suti a vybouraných hmot pro budovy v přes 12 do 15 m</t>
  </si>
  <si>
    <t>-341214854</t>
  </si>
  <si>
    <t>756106982</t>
  </si>
  <si>
    <t>-1979975058</t>
  </si>
  <si>
    <t>29,308*19 'Přepočtené koeficientem množství</t>
  </si>
  <si>
    <t>525244882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</si>
  <si>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</si>
  <si>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997013873</t>
  </si>
  <si>
    <t>Poplatek za uložení stavebního odpadu ze sypkých materiálů na skládce - omítka (skládkovné)</t>
  </si>
  <si>
    <t>1021848737</t>
  </si>
  <si>
    <t>8,456+11,628</t>
  </si>
  <si>
    <t>997013631</t>
  </si>
  <si>
    <t>Poplatek za uložení na skládce (skládkovné) stavebního odpadu směsného kód odpadu 17 09 04</t>
  </si>
  <si>
    <t>-489039121</t>
  </si>
  <si>
    <t>29,308-0,556-20,084</t>
  </si>
  <si>
    <t>998011003</t>
  </si>
  <si>
    <t>Přesun hmot pro budovy zděné v přes 12 do 24 m</t>
  </si>
  <si>
    <t>1293625231</t>
  </si>
  <si>
    <t>741</t>
  </si>
  <si>
    <t>Elektroinstalace - silnoproud</t>
  </si>
  <si>
    <t>741-05.1</t>
  </si>
  <si>
    <t>Stavební přípomoce pro elektroinstalaci - drážky, průrazy, zapravení aj.</t>
  </si>
  <si>
    <t>1506261822</t>
  </si>
  <si>
    <t>741372152</t>
  </si>
  <si>
    <t>Montáž svítidlo LED průmyslové závěsné reflektor</t>
  </si>
  <si>
    <t>sada</t>
  </si>
  <si>
    <t>1293541208</t>
  </si>
  <si>
    <t>3487230R</t>
  </si>
  <si>
    <t>sada venkovních reflektorů LED pro nasvícení historických nápisů</t>
  </si>
  <si>
    <t>-1657120307</t>
  </si>
  <si>
    <t>Poznámka k položce:_x000D_
Dle předpisu pro osvětlení venkovních železničních prostor SŽDC E11 č.j.: S 14840/11-OAE</t>
  </si>
  <si>
    <t>21020200R-D</t>
  </si>
  <si>
    <t>Demontáž světelného piktogramu "Vrané nad Vltavou"</t>
  </si>
  <si>
    <t>-925695707</t>
  </si>
  <si>
    <t>2102030R0</t>
  </si>
  <si>
    <t>Montáž prosvětleného piktogramu "Vrané nad Vltavou" uchycený na stěnu</t>
  </si>
  <si>
    <t>ks</t>
  </si>
  <si>
    <t>-261451110</t>
  </si>
  <si>
    <t>Poznámka k položce:_x000D_
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</si>
  <si>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1"od ulice"</t>
  </si>
  <si>
    <t>998741202</t>
  </si>
  <si>
    <t>Přesun hmot procentní pro silnoproud v objektech v přes 6 do 12 m</t>
  </si>
  <si>
    <t>-408508434</t>
  </si>
  <si>
    <t>Elektroinstalace - slaboproud</t>
  </si>
  <si>
    <t>220450007</t>
  </si>
  <si>
    <t>Montáž datové skříně rack</t>
  </si>
  <si>
    <t>-780649</t>
  </si>
  <si>
    <t>1"předpoklad umístění 0P05"</t>
  </si>
  <si>
    <t>1521503</t>
  </si>
  <si>
    <t>rozvaděč datový vel. 12U 600X600 s napájecí lištou a přípravou pro umístění DVR</t>
  </si>
  <si>
    <t>1626537123</t>
  </si>
  <si>
    <t>742230001</t>
  </si>
  <si>
    <t>Montáž DVR nebo NAS, nahrávacího zařízení pro kamery</t>
  </si>
  <si>
    <t>-388630812</t>
  </si>
  <si>
    <t>38471010</t>
  </si>
  <si>
    <t>videorekordér síťový (NVR) pro záznam 16 IP kamer bez HDD (max 4 HDD) maximální rozlišení záznamu 8MP HDMI 4K 16x PoE</t>
  </si>
  <si>
    <t>-848781490</t>
  </si>
  <si>
    <t>40332002</t>
  </si>
  <si>
    <t>HDD k rekordérům kamerových systémů 2TB</t>
  </si>
  <si>
    <t>1869060915</t>
  </si>
  <si>
    <t>742230803</t>
  </si>
  <si>
    <t>Demontáž venkovní kamery</t>
  </si>
  <si>
    <t>555685520</t>
  </si>
  <si>
    <t>742230004</t>
  </si>
  <si>
    <t>Montáž vnitřní kamery</t>
  </si>
  <si>
    <t>1931135864</t>
  </si>
  <si>
    <t>1"čekárna"</t>
  </si>
  <si>
    <t>1760489</t>
  </si>
  <si>
    <t>IP KAMERA HIKVISION DS-2CD2646G2-IZS</t>
  </si>
  <si>
    <t>1017373553</t>
  </si>
  <si>
    <t>742230003</t>
  </si>
  <si>
    <t>Montáž venkovní kamery</t>
  </si>
  <si>
    <t>-2110832652</t>
  </si>
  <si>
    <t>-773462936</t>
  </si>
  <si>
    <t>742230007</t>
  </si>
  <si>
    <t>Montáž konzoly pro kryt nebo kameru</t>
  </si>
  <si>
    <t>1205576425</t>
  </si>
  <si>
    <t>31674000</t>
  </si>
  <si>
    <t>výložník rovný jednoduchý ke kameře vyložení do 500mm</t>
  </si>
  <si>
    <t>1093518449</t>
  </si>
  <si>
    <t>742230102R</t>
  </si>
  <si>
    <t>Instalace a nastavení SW pro sledování kamer, zaintegrování a propojení do stávajícího systému dohledových pracovišť v DK a technologickém domku</t>
  </si>
  <si>
    <t>-613922107</t>
  </si>
  <si>
    <t>Poznámka k položce:_x000D_
Veškeré práce na integraci do stávajícího systému dohledových pracovišť v dopravní kanceláři a v technologickém domku musí být prováděny za účasti správce zařízení (SSZT+ČD Telematika) a správce uzavřené technologické datové sítě (AŽD). Práce na zařízení budou oznámeny v dostatečném předstihu.</t>
  </si>
  <si>
    <t>742310006</t>
  </si>
  <si>
    <t>Montáž domácího nástěnného audio/video telefonu</t>
  </si>
  <si>
    <t>709763692</t>
  </si>
  <si>
    <t>38226805</t>
  </si>
  <si>
    <t>domovní telefon s ovládáním elektrického zámku</t>
  </si>
  <si>
    <t>1184982602</t>
  </si>
  <si>
    <t>742320051</t>
  </si>
  <si>
    <t>Montáž dveřního komunikačního tabla</t>
  </si>
  <si>
    <t>-92668876</t>
  </si>
  <si>
    <t>38226101</t>
  </si>
  <si>
    <t>zvonkové tablo s elektronickým vrátným 4 tlačítka, rámeček pod omítkou</t>
  </si>
  <si>
    <t>-381654269</t>
  </si>
  <si>
    <t>742320011</t>
  </si>
  <si>
    <t>Montáž elektromechanického samozamykacího zámku s panikovou funkcí</t>
  </si>
  <si>
    <t>-571728599</t>
  </si>
  <si>
    <t>38229006R</t>
  </si>
  <si>
    <t>zámek elektromechanický bezpečnostní pro elektronického vrátného s panikovou funkcí včetně příslušenství a možnosti mechanického odemknutí klíčem</t>
  </si>
  <si>
    <t>208509369</t>
  </si>
  <si>
    <t>38229006R2</t>
  </si>
  <si>
    <t>zámek elektromechanický bezpečnostní pro mincovník veřejných WC s panikovou funkcí včetně příslušenství a možnosti mechanického odemknutí klíčem</t>
  </si>
  <si>
    <t>1028620324</t>
  </si>
  <si>
    <t>Poznámka k položce:_x000D_
Zámek bude upraven a připraven pro použití typizované automatické pokladny - viz příprava pro ADZ včetně kabelového propoje pro pokladnu ADZ</t>
  </si>
  <si>
    <t>743111315R</t>
  </si>
  <si>
    <t>Montáž protrubkování pro datové rozvody</t>
  </si>
  <si>
    <t>698548226</t>
  </si>
  <si>
    <t>Poznámka k položce:_x000D_
Ke každé kameře bude samostatný datový kabel, který bude přivedený do datového racku umístěném na vhodném místě dle vyjádření zástupce investora s označením a identifikací. Polohu a přípravu pro kamery je nutné koordinovat se zástupci SSZT!</t>
  </si>
  <si>
    <t>345713510</t>
  </si>
  <si>
    <t>trubka elektroinstalační ohebná Kopoflex</t>
  </si>
  <si>
    <t>-829799781</t>
  </si>
  <si>
    <t>744422110</t>
  </si>
  <si>
    <t>Montáž kabelu UTP</t>
  </si>
  <si>
    <t>1381694294</t>
  </si>
  <si>
    <t>341210100</t>
  </si>
  <si>
    <t>UTP Belden 1583ENH, C6E, 100MHz, 4pár, bezhalogenový</t>
  </si>
  <si>
    <t>128</t>
  </si>
  <si>
    <t>1211305149</t>
  </si>
  <si>
    <t>450*1,05 'Přepočtené koeficientem množství</t>
  </si>
  <si>
    <t>742110503</t>
  </si>
  <si>
    <t>Montáž krabic pro slaboproud zapuštěných plastových odbočných univerzální s víčkem</t>
  </si>
  <si>
    <t>-1296715207</t>
  </si>
  <si>
    <t>34571519</t>
  </si>
  <si>
    <t>krabice univerzální odbočná z PH s víčkem, D 73,5 mm x 43 mm</t>
  </si>
  <si>
    <t>496715464</t>
  </si>
  <si>
    <t>998742202</t>
  </si>
  <si>
    <t>Přesun hmot procentní pro slaboproud v objektech v do 12 m</t>
  </si>
  <si>
    <t>682591738</t>
  </si>
  <si>
    <t>751</t>
  </si>
  <si>
    <t>Vzduchotechnika</t>
  </si>
  <si>
    <t>751721812</t>
  </si>
  <si>
    <t>Demontáž klimatizační jednotky venkovní s jednofázovým napájením do 3 vnitřních jednotek</t>
  </si>
  <si>
    <t>-71964665</t>
  </si>
  <si>
    <t>998751201</t>
  </si>
  <si>
    <t>Přesun hmot procentní pro vzduchotechniku v objektech výšky do 12 m</t>
  </si>
  <si>
    <t>1058024160</t>
  </si>
  <si>
    <t>764002851</t>
  </si>
  <si>
    <t>Demontáž oplechování parapetů do suti</t>
  </si>
  <si>
    <t>1911870432</t>
  </si>
  <si>
    <t>764216604</t>
  </si>
  <si>
    <t>Oplechování rovných parapetů mechanicky kotvené z Pz s povrchovou úpravou rš 330 mm vč. přípravy a opravy podkladu</t>
  </si>
  <si>
    <t>-1767081466</t>
  </si>
  <si>
    <t>Poznámka k položce:_x000D_
Předpokládaná barva blízká dekoru oken._x000D_
_x000D_
Barva bude finálně odsouhlasena na základě předložení vzorníku zástupcem investora na místě!</t>
  </si>
  <si>
    <t>764002861</t>
  </si>
  <si>
    <t>Demontáž oplechování říms a ozdobných prvků do suti</t>
  </si>
  <si>
    <t>1049562091</t>
  </si>
  <si>
    <t>2*51+2*15+4*5</t>
  </si>
  <si>
    <t>764218605</t>
  </si>
  <si>
    <t>Oplechování rovné římsy mechanicky kotvené z Pz s upraveným povrchem rš do 400 mm</t>
  </si>
  <si>
    <t>1123085493</t>
  </si>
  <si>
    <t>90</t>
  </si>
  <si>
    <t>764218645</t>
  </si>
  <si>
    <t>Příplatek k cenám rovné římsy za zvýšenou pracnost provedení rohu nebo koutu rš do 400 mm</t>
  </si>
  <si>
    <t>-235546121</t>
  </si>
  <si>
    <t>91</t>
  </si>
  <si>
    <t>764004861</t>
  </si>
  <si>
    <t>Demontáž svodu do suti</t>
  </si>
  <si>
    <t>1352733444</t>
  </si>
  <si>
    <t>3*12</t>
  </si>
  <si>
    <t>92</t>
  </si>
  <si>
    <t>764518622</t>
  </si>
  <si>
    <t>Svody kruhové včetně objímek, kolen, odskoků z Pz s povrchovou úpravou průměru 100 mm</t>
  </si>
  <si>
    <t>1690941141</t>
  </si>
  <si>
    <t>Poznámka k položce:_x000D_
Předpokládaná barva 087 tmavě šedá matná, kód barvy TMSE, nejbližší RAL 7011._x000D_
_x000D_
Barva bude finálně odsouhlasena na základě předložení vzorníku zástupcem investora na místě!</t>
  </si>
  <si>
    <t>93</t>
  </si>
  <si>
    <t>998764203</t>
  </si>
  <si>
    <t>Přesun hmot procentní pro konstrukce klempířské v objektech v přes 12 do 24 m</t>
  </si>
  <si>
    <t>-158589660</t>
  </si>
  <si>
    <t>766</t>
  </si>
  <si>
    <t>Konstrukce truhlářské</t>
  </si>
  <si>
    <t>94</t>
  </si>
  <si>
    <t>766622216</t>
  </si>
  <si>
    <t>Montáž plastových oken plochy do 1 m2 otevíravých s rámem do zdiva</t>
  </si>
  <si>
    <t>1203635751</t>
  </si>
  <si>
    <t>95</t>
  </si>
  <si>
    <t>61140053.118</t>
  </si>
  <si>
    <t>okno plastové 1křídlové 40x80 cm O/OS,oboustranný barevný dekor v odstínu dle výběru investora, celoobvodové kování, min. 6 komor, stavební hloubka min. 82mm, středové těsnění, izolační trojsklo, ornamentní zasklení 6-16-4-16-4, Uw max 0,8 W/m2.K</t>
  </si>
  <si>
    <t>-418513857</t>
  </si>
  <si>
    <t xml:space="preserve">Poznámka k položce:_x000D_
Jedná se o orientační vnější rozměry otvoru! Před zadáním do výroby je nutné zaměření každého otvoru. Pozor - změna typu oken, nutno přizpůsobit dle situace po vybourání původních dvojitých špaletových oken či zdvojených eurooken!_x000D_
_x000D_
Index vzduchové neprůzvučnosti Rw = 35 - 39 dB nebo lepší_x000D_
_x000D_
Předpokládaný odstín dekoru - ořech, finálně bude odsouhlaseno zástupcem investora po předložení vzorníku na místě._x000D_
_x000D_
</t>
  </si>
  <si>
    <t>14"3NP"</t>
  </si>
  <si>
    <t>96</t>
  </si>
  <si>
    <t>766622132</t>
  </si>
  <si>
    <t>Montáž plastových oken plochy přes 1 m2 otevíravých výšky do 2,5 m s rámem do zdiva</t>
  </si>
  <si>
    <t>-440538274</t>
  </si>
  <si>
    <t>18*1,2*1,9+7*1,2*1,6+2*0,6*1,9</t>
  </si>
  <si>
    <t>97</t>
  </si>
  <si>
    <t>61140053.1.1</t>
  </si>
  <si>
    <t>okno plastové 2křídlové se sklopným nadsvětlíkem 120x190cm O/OS, oboustranný barevný dekor v odstínu dle výběru investora, celoobv. kování, min. 6 komor,stavební hloubka min. 82mm, středové těsnění, izol.trojsklo,zasklení min.6-16-4-16-4,Uw max 0,8 W/m2.K</t>
  </si>
  <si>
    <t>224324529</t>
  </si>
  <si>
    <t>Poznámka k položce:_x000D_
Jedná se o orientační vnější rozměry otvoru! Před zadáním do výroby je nutné zaměření každého otvoru. Pozor - změna typu oken, nutno přizpůsobit dle situace po vybourání původních dvojitých špaletových oken či zdvojených eurooken!_x000D_
_x000D_
Index vzduchové neprůzvučnosti Rw = 35 - 39 dB nebo lepší_x000D_
_x000D_
Předpokládaný odstín dekoru - ořech, finálně bude odsouhlaseno zástupcem investora po předložení vzorníku na místě.</t>
  </si>
  <si>
    <t>10"2NP"</t>
  </si>
  <si>
    <t>98</t>
  </si>
  <si>
    <t>61140053.3.1</t>
  </si>
  <si>
    <t>okno plastové 2křídlové se sklopným nadsvětlíkem 120x190cm O/OS, oboustr. barevný dekor v odstínu dle výběru investora, celoobv. kování, min. 6 komor,staveb. hl. min. 82mm,středové těsnění, izol. trojsklo, ornamentní zasklení 6-16-4-16-4 Uw max 0,8 W/m2.K</t>
  </si>
  <si>
    <t>431442513</t>
  </si>
  <si>
    <t xml:space="preserve">Poznámka k položce:_x000D_
Jedná se o orientační vnější rozměry otvoru! Před zadáním do výroby je nutné zaměření každého otvoru. Pozor - změna typu oken, nutno přizpůsobit dle situace po vybourání původních dvojitých špaletových oken či zdvojených eurooken!_x000D_
_x000D_
Index vzduchové neprůzvučnosti Rw = 35 - 39 dB nebo lepší_x000D_
_x000D_
Předpokládaný odstín dekoru - ořech, finálně bude odsouhlaseno zástupcem investora po předložení vzorníku na místě._x000D_
_x000D_
Ornamentní zasklení pouze průsvitné - neprůhledné - nutno vyvzorkovat._x000D_
_x000D_
</t>
  </si>
  <si>
    <t>1"2NP schodiště"</t>
  </si>
  <si>
    <t>99</t>
  </si>
  <si>
    <t>61140053.22</t>
  </si>
  <si>
    <t>okno plastové 2křídlové se sklopným nadsvětlíkem 120x190 cm O/OS,oboustr. barevný dekor v odstínu dle výběru, celoobv. kování,min.6 komor,staveb. hl. min. 82mm,střed. těsnění, izol. trojsklo,bezpečnostní ornamentní zasklení 6.4-16-4-16-4,Uw max 0,8 W/m2.K</t>
  </si>
  <si>
    <t>1503655347</t>
  </si>
  <si>
    <t>Poznámka k položce:_x000D_
Bezpečnostní zasklení min. 33.2, kování min RC2._x000D_
_x000D_
Jedná se o orientační vnější rozměry otvoru! Před zadáním do výroby je nutné zaměření každého otvoru. Pozor - změna typu oken, nutno přizpůsobit dle situace po vybourání původních dvojitých špaletových oken či zdvojených eurooken!_x000D_
_x000D_
Index vzduchové neprůzvučnosti Rw = 35 - 39 dB nebo lepší_x000D_
_x000D_
Předpokládaný odstín dekoru - ořech, finálně bude odsouhlaseno zástupcem investora po předložení vzorníku na místě._x000D_
_x000D_
Ornamentní zasklení pouze průsvitné - neprůhledné - nutno vyvzorkovat.</t>
  </si>
  <si>
    <t>1"1NP - schodiště"</t>
  </si>
  <si>
    <t>1"0P02"</t>
  </si>
  <si>
    <t>100</t>
  </si>
  <si>
    <t>61140053.23</t>
  </si>
  <si>
    <t>okno plastové fix s děl. příčkami,se sklopným nadsvětlíkem 120x190 cm O/OS,oboustr. bar. dekor v odstínu dle výběru, celoobv. kování,min.6 komor,staveb. hl. min. 82mm,střed. těsnění, izol. trojsklo,bezp. ornamentní zasklení 6.4-16-4-16-4,Uw max 0,8 W/m2.K</t>
  </si>
  <si>
    <t>517647558</t>
  </si>
  <si>
    <t>Poznámka k položce:_x000D_
Fixní zasklení s imitací dvoukřídlého okna. Otevíravý nadsvětlík._x000D_
_x000D_
Bezpečnostní zasklení min. 33.2, kování min RC2._x000D_
_x000D_
Jedná se o orientační vnější rozměry otvoru! Před zadáním do výroby je nutné zaměření každého otvoru. Pozor - změna typu oken, nutno přizpůsobit dle situace po vybourání původních dvojitých špaletových oken či zdvojených eurooken!_x000D_
_x000D_
Index vzduchové neprůzvučnosti Rw = 35 - 39 dB nebo lepší_x000D_
_x000D_
Předpokládaný odstín dekoru - ořech, finálně bude odsouhlaseno zástupcem investora po předložení vzorníku na místě._x000D_
_x000D_
Ornamentní zasklení pouze průsvitné - neprůhledné - nutno vyvzorkovat.</t>
  </si>
  <si>
    <t>1"0P05"</t>
  </si>
  <si>
    <t>101</t>
  </si>
  <si>
    <t>61140053.91</t>
  </si>
  <si>
    <t>okno plastové 2křídlové se sklopným nadsvětlíkem 120x190 cm O/OS, oboustr. barevný dekor v odstínu dle výběru, celoobv. kování, min. 6 komor, staveb. hloubka min. 82mm, bezp. zasklení s vloženou fólií, zasklení 6.4-16-4-16-4, Uw max 0,8 W/m2.K</t>
  </si>
  <si>
    <t>1854441953</t>
  </si>
  <si>
    <t xml:space="preserve">Poznámka k položce:_x000D_
Bezpečnostní zasklení min. 33.2, kování min RC2. Středové těsnění._x000D_
_x000D_
Jedná se o orientační vnější rozměry otvoru! Před zadáním do výroby je nutné zaměření každého otvoru. Pozor - změna typu oken, nutno přizpůsobit dle situace po vybourání původních dvojitých špaletových oken či zdvojených eurooken!_x000D_
_x000D_
Index vzduchové neprůzvučnosti Rw = 35 - 39 dB nebo lepší_x000D_
_x000D_
Předpokládaný odstín dekoru - ořech, finálně bude odsouhlaseno zástupcem investora po předložení vzorníku na místě._x000D_
_x000D_
</t>
  </si>
  <si>
    <t>4"1NP"</t>
  </si>
  <si>
    <t>102</t>
  </si>
  <si>
    <t>61140053.25</t>
  </si>
  <si>
    <t>okno plastové 2křídlové 120x160 cm O/OS, oboustr. barevný dekor v odstínu dle výběru, celoobv. kování, min.6 komor,staveb. hl. min. 82mm,střed. těsnění, izol. trojsklo, zasklení min. 6-16-4-16-4, Uw max 0,8 W/m2.K</t>
  </si>
  <si>
    <t>32273790</t>
  </si>
  <si>
    <t xml:space="preserve">Poznámka k položce:_x000D_
Bezpečnostní zasklení min. 33.2, kování min RC2._x000D_
_x000D_
Jedná se o orientační vnější rozměry otvoru! Před zadáním do výroby je nutné zaměření každého otvoru. Pozor - změna typu oken, nutno přizpůsobit dle situace po vybourání původních dvojitých špaletových oken či zdvojených eurooken!_x000D_
_x000D_
Index vzduchové neprůzvučnosti Rw = 35 - 39 dB nebo lepší_x000D_
_x000D_
Předpokládaný odstín dekoru - ořech, finálně bude odsouhlaseno zástupcem investora po předložení vzorníku na místě._x000D_
_x000D_
</t>
  </si>
  <si>
    <t>103</t>
  </si>
  <si>
    <t>61140053.2.1</t>
  </si>
  <si>
    <t>okno plastové 1křídlové se sklopným nadsvětlíkem 60x190cm O/OS, oboustranný barevný dekor v odstínu dle výběru investora, celoobv. kování, min. 6 komor, stav. hl. min. 82mm,středové těsnění,izol. trojsklo,ornamentní zasklení 6-16-4-16-4, Uw max 0,8 W/m2.K</t>
  </si>
  <si>
    <t>-1519015004</t>
  </si>
  <si>
    <t>Poznámka k položce:_x000D_
Jedná se o orientační vnější rozměry otvoru! Před zadáním do výroby je nutné zaměření každého otvoru. Pozor - změna typu oken, nutno přizpůsobit dle situace po vybourání původních dvojitých špaletových oken či zdvojených eurooken!_x000D_
_x000D_
Index vzduchové neprůzvučnosti Rw = 35 - 39 dB nebo lepší_x000D_
_x000D_
Předpokládaný odstín dekoru - ořech, finálně bude odsouhlaseno zástupcem investora po předložení vzorníku na místě._x000D_
_x000D_
Ornamentní zasklení pouze průsvitné - neprůhledné - nutno vyvzorkovat.</t>
  </si>
  <si>
    <t>1"2NP - koupelna"</t>
  </si>
  <si>
    <t>104</t>
  </si>
  <si>
    <t>61140053.2.2</t>
  </si>
  <si>
    <t>okno plastové 1křídlové se sklopným nadsvětlíkem 60x190cm O/OS,oboustranný barevný dekor v odstínu dle výběru,celoobv. kování,min. 6 komor, stav. hl. min. 82mm,střed. těsnění,izol. trojsklo,bezpečnostní ornamentní zasklení 6.4-16-4-16-4, Uw max 0,8 W/m2.K</t>
  </si>
  <si>
    <t>139352123</t>
  </si>
  <si>
    <t>1"1NP - WC"</t>
  </si>
  <si>
    <t>105</t>
  </si>
  <si>
    <t>766629214</t>
  </si>
  <si>
    <t>Příplatek k montáži oken za izolaci pro rovné ostění připojovací spára do 15 mm - páska</t>
  </si>
  <si>
    <t>-1782752883</t>
  </si>
  <si>
    <t>Poznámka k položce:_x000D_
oboustranné provedení - vnější paropropustná páska, vnitřní parotěsná páska dle ČSN 730540-2</t>
  </si>
  <si>
    <t>14*2,4+18*6,2+7*5,6+2*5"okna"</t>
  </si>
  <si>
    <t>3*7,4+2*7,6"dveře"</t>
  </si>
  <si>
    <t>106</t>
  </si>
  <si>
    <t>766660421</t>
  </si>
  <si>
    <t>Montáž vchodových dveří jednokřídlových s nadsvětlíkem do zdiva</t>
  </si>
  <si>
    <t>1066597347</t>
  </si>
  <si>
    <t>107</t>
  </si>
  <si>
    <t>5534134R46</t>
  </si>
  <si>
    <t xml:space="preserve">dveře plastové vchodové bezpečnostní 1křídlové 90x280 cm s proskleným otevíravým nadsvětlíkem, zasklení čiré1/2 - izolační bezp. trojsklo s vloženou fólií,kování bezp. celoobv. vícebodové,oboustranný barevný dekor dle výběru,vč. rámu </t>
  </si>
  <si>
    <t>1539973528</t>
  </si>
  <si>
    <t>Poznámka k položce:_x000D_
Jedná se o orientační vnější rozměry otvoru, před realizací nutné přesné zaměření!_x000D_
_x000D_
Vícebodové bezpečnostní kování. _x000D_
_x000D_
Pozor - změna typu dveří, nutno přizpůsobit dle situace po vybourání původních dveří!_x000D_
_x000D_
Bezpečnostní zasklení s vloženou fólií, min. BT2 dle ČSN ENV 1627-1630_x000D_
_x000D_
Předpokládá se jednobarevné řešení -  ořech, finálně bude odsouhlaseno zástupcem investora po předložení vzorníku na místě._x000D_
_x000D_
Členění viz nákres v technickém popisu - kazety + příčky v zasklení_x000D_
_x000D_
Dveře budou od výroby vybaveny kabelovým propojem pro možnost osazení elektromechanického zámku bez zásahu do dveřního křídla. Kabelový propoj bude ukončen v sousední místnostni s technologií 0P05 v datovém racku nově osazované technologie pro dálkový odečet (DDTS) a řádně označen._x000D_
_x000D_
Dveře budou zpevněny rozšiřovacím profilem v dekoru rámu a dozděny, čistý průchod min. 90cm</t>
  </si>
  <si>
    <t>108</t>
  </si>
  <si>
    <t>5534134R461</t>
  </si>
  <si>
    <t>dveře plastové vchodové bezpečnostní 1křídlové 90x280 cm s proskleným otevíravým nadsvětlíkem, zasklení ornamentní 1/2 - izolační bezp. trojsklo s vloženou fólií,kování bezp. celoobv. vícebodové,oboustr. barevný dekor dle výběru,vč. rámu</t>
  </si>
  <si>
    <t>1798336355</t>
  </si>
  <si>
    <t>Poznámka k položce:_x000D_
Jedná se o orientační vnější rozměry otvoru, před realizací nutné přesné zaměření!_x000D_
_x000D_
Vícebodové bezpečnostní kování._x000D_
_x000D_
Pozor - změna typu dveří, nutno přizpůsobit dle situace po vybourání původních dveří!_x000D_
_x000D_
Bezpečnostní zasklení s vloženou fólií, min. BT2 dle ČSN ENV 1627-1630_x000D_
_x000D_
Předpokládá se jednobarevné řešení -  ořech, finálně bude odsouhlaseno zástupcem investora po předložení vzorníku na místě._x000D_
_x000D_
Členění viz nákres v technickém popisu - kazety + příčky v zasklení_x000D_
_x000D_
Dveře budou vybaveny pro el. zámek včetně propoje do mincovníku pro ovládání vstupu._x000D_
_x000D_
Dveře budou zpevněny rozšiřovacím profilem v dekoru rámu a dozděny, čistý průchod min. 90cm_x000D_
_x000D_
Ornamentní zasklení pouze průsvitné - neprůhledné - nutno vyvzorkovat.</t>
  </si>
  <si>
    <t>2"WC"</t>
  </si>
  <si>
    <t>109</t>
  </si>
  <si>
    <t>5534134R467</t>
  </si>
  <si>
    <t xml:space="preserve">dveře plastové vchodové bezpečnostní 1křídlové 100x280 cm s proskleným otevíravým nadsvětlíkem, zasklení ornamentní 1/2 - izolační bezp. trojsklo s vloženou fólií,kování bezp. celoobv. vícebodové,oboustranný barevný dekor dle výběru,vč. rámu </t>
  </si>
  <si>
    <t>1022469490</t>
  </si>
  <si>
    <t>Poznámka k položce:_x000D_
Jedná se o orientační vnější rozměry otvoru, před realizací nutné přesné zaměření!_x000D_
_x000D_
Vícebodové bezpečnostní kování._x000D_
_x000D_
Pozor - změna typu dveří, nutno přizpůsobit dle situace po vybourání původních dveří!_x000D_
_x000D_
Bezpečnostní zasklení s vloženou fólií, min. BT2 dle ČSN ENV 1627-1630_x000D_
_x000D_
Předpokládá se jednobarevné řešení -  ořech, finálně bude odsouhlaseno zástupcem investora po předložení vzorníku na místě._x000D_
_x000D_
Členění viz nákres v technickém popisu - kazety + příčky v zasklení_x000D_
_x000D_
Dveře budou vybaveny přípravou (kabelovým propojem) pro možnost ovládání domovním vrátným a osazením el. zámku._x000D_
_x000D_
Dveře budou zpevněny rozšiřovacím profilem v dekoru rámu a dozděny, čistý průchod min. 90cm_x000D_
_x000D_
Ornamentní zasklení pouze průsvitné - neprůhledné - nutno vyvzorkovat.</t>
  </si>
  <si>
    <t>1"vstup byty"</t>
  </si>
  <si>
    <t>110</t>
  </si>
  <si>
    <t>5534134R497</t>
  </si>
  <si>
    <t xml:space="preserve">dveře plastové vchodové bezpečnostní 1křídlové 100x280 cm s proskleným otevíravým nadsvětlíkem, zasklení čiré 1/2 - izolační bezp. trojsklo s vloženou fólií,kování bezp. celoobv. vícebodové,oboustranný barevný dekor dle výběru,vč. rámu </t>
  </si>
  <si>
    <t>-1077431126</t>
  </si>
  <si>
    <t>Poznámka k položce:_x000D_
Jedná se o orientační vnější rozměry otvoru, před realizací nutné přesné zaměření!_x000D_
_x000D_
Vícebodové bezpečnostní kování._x000D_
_x000D_
Pozor - změna typu dveří, nutno přizpůsobit dle situace po vybourání původních dveří!_x000D_
_x000D_
Bezpečnostní zasklení s vloženou fólií, min. BT2 dle ČSN ENV 1627-1630_x000D_
_x000D_
Předpokládá se jednobarevné řešení -  ořech, finálně bude odsouhlaseno zástupcem investora po předložení vzorníku na místě._x000D_
_x000D_
Členění viz nákres v technickém popisu - kazety + příčky v zasklení_x000D_
_x000D_
Dveře budou zpevněny rozšiřovacím profilem v dekoru rámu a dozděny, čistý průchod min. 90cm</t>
  </si>
  <si>
    <t>1"DK"</t>
  </si>
  <si>
    <t>111</t>
  </si>
  <si>
    <t>766660713</t>
  </si>
  <si>
    <t>Montáž okopového plechu dveřních křídel</t>
  </si>
  <si>
    <t>61254713</t>
  </si>
  <si>
    <t>112</t>
  </si>
  <si>
    <t>54915213</t>
  </si>
  <si>
    <t>plech okopový nerez 915x250x0,6mm</t>
  </si>
  <si>
    <t>1746176490</t>
  </si>
  <si>
    <t>113</t>
  </si>
  <si>
    <t>54915214</t>
  </si>
  <si>
    <t>plech okopový nerez 1045x250x0,6mm</t>
  </si>
  <si>
    <t>746570682</t>
  </si>
  <si>
    <t>114</t>
  </si>
  <si>
    <t>766441811</t>
  </si>
  <si>
    <t>Demontáž parapetních desek dřevěných, laminovaných šířky do 30 cm</t>
  </si>
  <si>
    <t>-1468560347</t>
  </si>
  <si>
    <t>115</t>
  </si>
  <si>
    <t>766694113</t>
  </si>
  <si>
    <t>Montáž parapetních desek dřevěných, laminovaných šířky do 30 cm délky do 2,6 m</t>
  </si>
  <si>
    <t>1861429303</t>
  </si>
  <si>
    <t>116</t>
  </si>
  <si>
    <t>611444020</t>
  </si>
  <si>
    <t>parapet plastový vnitřní barevný - Deceuninck komůrkový - šíře dle aktuální situace po osazení nových oken</t>
  </si>
  <si>
    <t>-1131420740</t>
  </si>
  <si>
    <t>Poznámka k položce:_x000D_
Jedná se o orientační vnější rozměry otvoru, před realizací nutné přesné zaměření.</t>
  </si>
  <si>
    <t>18*1,4+7*1,4+2*0,8+14*0,6</t>
  </si>
  <si>
    <t>117</t>
  </si>
  <si>
    <t>611444150</t>
  </si>
  <si>
    <t>koncovka k parapetu plastovému vnitřnímu 1 pár</t>
  </si>
  <si>
    <t>1048345300</t>
  </si>
  <si>
    <t>118</t>
  </si>
  <si>
    <t>998766203</t>
  </si>
  <si>
    <t>Přesun hmot procentní pro kce truhlářské v objektech v přes 12 do 24 m</t>
  </si>
  <si>
    <t>-1574405289</t>
  </si>
  <si>
    <t>119</t>
  </si>
  <si>
    <t>767610115</t>
  </si>
  <si>
    <t>Montáž oken jednoduchých pevných do zdiva plochy do 0,6 m2</t>
  </si>
  <si>
    <t>-787277431</t>
  </si>
  <si>
    <t>7*1*0,5</t>
  </si>
  <si>
    <t>120</t>
  </si>
  <si>
    <t>767-06</t>
  </si>
  <si>
    <t>sklepní dvířka, ocelový rám, výplň mřížka z tahokovu vč povrchové úpravy žárovým zinkováním, kompletní konstrukce včetně kotvení</t>
  </si>
  <si>
    <t>-2135130816</t>
  </si>
  <si>
    <t>Poznámka k položce:_x000D_
orientační vnější rozměry 100/50cm</t>
  </si>
  <si>
    <t>121</t>
  </si>
  <si>
    <t>767641110</t>
  </si>
  <si>
    <t>Montáž dokončení okování dveří otvíravých jednokřídlových</t>
  </si>
  <si>
    <t>-152668130</t>
  </si>
  <si>
    <t>122</t>
  </si>
  <si>
    <t>54914136</t>
  </si>
  <si>
    <t>kování panikové bezpečnostní madlo/klika RC2 včetně štítu pro elektronického vrátného/mincovník</t>
  </si>
  <si>
    <t>-1525495381</t>
  </si>
  <si>
    <t>123</t>
  </si>
  <si>
    <t>54914129.1</t>
  </si>
  <si>
    <t>kování panikové bezpečnostní klika/klika RC2 včetně štítu - uzpůsobeno pro automatický otevírač dveřního křídla</t>
  </si>
  <si>
    <t>-991818298</t>
  </si>
  <si>
    <t>124</t>
  </si>
  <si>
    <t>54914135</t>
  </si>
  <si>
    <t>kování panikové bezpečnostní klika/klika RC2 včetně štítu</t>
  </si>
  <si>
    <t>2066384254</t>
  </si>
  <si>
    <t>125</t>
  </si>
  <si>
    <t>54926001</t>
  </si>
  <si>
    <t>zámek zadlabací úzký s panikovou funkcí rozteč 92x30mm</t>
  </si>
  <si>
    <t>94315805</t>
  </si>
  <si>
    <t>2"čekárna+DK"</t>
  </si>
  <si>
    <t>0"2xWC+vstup byty - viz el. zámek v části 742 - slaboproud"</t>
  </si>
  <si>
    <t>126</t>
  </si>
  <si>
    <t>549641500</t>
  </si>
  <si>
    <t>vložka zámková cylindrická oboustranná pro panikový zámek bezpečnostní min. RC2 + 10 klíčů</t>
  </si>
  <si>
    <t>1575165962</t>
  </si>
  <si>
    <t>127</t>
  </si>
  <si>
    <t>767649191</t>
  </si>
  <si>
    <t>Montáž dveří - samozavírače hydraulického</t>
  </si>
  <si>
    <t>1555512618</t>
  </si>
  <si>
    <t>549172500</t>
  </si>
  <si>
    <t>samozavírač dveří hydraulický</t>
  </si>
  <si>
    <t>1518536287</t>
  </si>
  <si>
    <t>129</t>
  </si>
  <si>
    <t>767651126</t>
  </si>
  <si>
    <t>Montáž elektrického dveřního pohonu</t>
  </si>
  <si>
    <t>-1099096259</t>
  </si>
  <si>
    <t>130</t>
  </si>
  <si>
    <t>55345877</t>
  </si>
  <si>
    <t>automatický pohon křídlových dveří</t>
  </si>
  <si>
    <t>2030850405</t>
  </si>
  <si>
    <t>Poznámka k položce:_x000D_
automatický pohon křídlových dveří využívající stejnosměrný elektromotor a převodový systém k pohonu systému ramene otevírajícího dveře._x000D_
_x000D_
Verze pohonu pro těžké zatížení dveří._x000D_
_x000D_
Pohon je oboustranný a nezávislý na orientaci závěsů. Je vhodný pro systémy s tlačnými (PUSH) i tažnými rameny (PULL). Montáž je možné provést na stěnu i křídlo dveří._x000D_
_x000D_
požadované funkce a parametry:_x000D_
Velmi tichý provoz_x000D_
Lze použít pro levé i pravé dveře s tlačnými i tažnými rameny_x000D_
Bez napájení funguje jako mechanický dveřní zavírač/otvírač podle nastavení, pohon lze ručně přetlačit_x000D_
Push&amp;Go funkce v libovolné poloze_x000D_
Maximální hmotnost dveří je 450 kg_x000D_
Maximální síla s ramenem Push na m2 = 140 kg_x000D_
Funkce asistovaného otevírání – motor pomáhá otevření dveří_x000D_
Funkce posílené zavírání – motor pomáhá zavření dveří_x000D_
Nastavitelný čas otevření dveří v rozmezí 1,5–30s, volitelné_x000D_
Zabudovaný 12/24V zdroj s výstupem pro el. zámky_x000D_
Možnost připojení klíčového přepínače režimů _x000D_
EPS vstup_x000D_
Monitoring akumulátorů_x000D_
Možnost připojení bezpečnostních a aktivačních detektorů_x000D_
Reléový výstup indikace chyb a stavu dveří_x000D_
Minimální údržba a dlouhá životnost_x000D_
Možnost dvoukřídlého řešení pod jedním krytem pohonu</t>
  </si>
  <si>
    <t>131</t>
  </si>
  <si>
    <t>767651126R</t>
  </si>
  <si>
    <t>D+M bezpečnostních a ovládacích prvků automatického dveřního pohonu</t>
  </si>
  <si>
    <t>-2001507265</t>
  </si>
  <si>
    <t xml:space="preserve">Poznámka k položce:_x000D_
Jedná se o kompletní dodávku a montáž příslušenství dveřního automatického pohonu (bezpečnostní a ovládací prvky)._x000D_
_x000D_
automatický chod na 2x radarové čidlo+bezpečnostní prvky (např. infračervené detektory překážek), rozšiřující moduly řídící jednotky, klíčový podomítkový přepínač pro zapínání automatického otevírání s možností trvalého uzamčení či vypnutí včetně podomítkového propoje k automatickému dveřnímu pohonu. _x000D_
_x000D_
V případě výpadku el. energie či vypnutí musí systém fungovat jako kalsický mechanický samozavírač (jen se přetlačí)._x000D_
</t>
  </si>
  <si>
    <t>132</t>
  </si>
  <si>
    <t>767662120-D</t>
  </si>
  <si>
    <t>Demontáž mříží pevných přivařených</t>
  </si>
  <si>
    <t>1535580385</t>
  </si>
  <si>
    <t>Poznámka k položce:_x000D_
Jedná se o orientační rozměry vnějšího otvoru. Pro realizaci je nutné přesné zaměření!</t>
  </si>
  <si>
    <t>3*1,2*1,9+0,6*1,9</t>
  </si>
  <si>
    <t>133</t>
  </si>
  <si>
    <t>767821112</t>
  </si>
  <si>
    <t>Montáž poštovní schránky zavěšené</t>
  </si>
  <si>
    <t>916676525</t>
  </si>
  <si>
    <t>134</t>
  </si>
  <si>
    <t>55348112</t>
  </si>
  <si>
    <t>schránka listová se sklapkou Pz 370x330x100mm</t>
  </si>
  <si>
    <t>1579307069</t>
  </si>
  <si>
    <t>135</t>
  </si>
  <si>
    <t>767996801</t>
  </si>
  <si>
    <t>Demontáž atypických zámečnických konstrukcí rozebráním hmotnosti jednotlivých dílů do 50 kg</t>
  </si>
  <si>
    <t>kg</t>
  </si>
  <si>
    <t>156480551</t>
  </si>
  <si>
    <t>136</t>
  </si>
  <si>
    <t>1751011468</t>
  </si>
  <si>
    <t>Dokončovací práce - nátěry</t>
  </si>
  <si>
    <t>137</t>
  </si>
  <si>
    <t>-1482180232</t>
  </si>
  <si>
    <t>10"ostatní kce"</t>
  </si>
  <si>
    <t>138</t>
  </si>
  <si>
    <t>783221112</t>
  </si>
  <si>
    <t>Nátěry syntetické KDK matný povrch 1x antikorozní, 1x základní, 2x email</t>
  </si>
  <si>
    <t>-1726709711</t>
  </si>
  <si>
    <t>139</t>
  </si>
  <si>
    <t>783823133</t>
  </si>
  <si>
    <t>Penetrační silikátový nátěr hladkých, tenkovrstvých zrnitých nebo štukových omítek stupně členitosti 1 a 2</t>
  </si>
  <si>
    <t>-337278368</t>
  </si>
  <si>
    <t>140</t>
  </si>
  <si>
    <t>783823163</t>
  </si>
  <si>
    <t>Penetrační silikátový nátěr omítek stupně členitosti 3</t>
  </si>
  <si>
    <t>-19026893</t>
  </si>
  <si>
    <t>141</t>
  </si>
  <si>
    <t>783827423</t>
  </si>
  <si>
    <t>Krycí dvojnásobný silikátový nátěr omítek stupně členitosti 1 a 2</t>
  </si>
  <si>
    <t>774985318</t>
  </si>
  <si>
    <t>Poznámka k položce:_x000D_
Předpoklad barevného řešení:_x000D_
_x000D_
Plochy: Baumit Life 0164_x000D_
Prvky: Baumit Life 0167_x000D_
_x000D_
Před finální realizací bude vyvzorkováno na místě a odsouhlaseno odpovědným zástupcem investora.</t>
  </si>
  <si>
    <t>142</t>
  </si>
  <si>
    <t>783827429</t>
  </si>
  <si>
    <t>Příplatek k cenám dvojnásobného nátěru omítek stupně členitosti 1 a 2 za biocidní přísadu</t>
  </si>
  <si>
    <t>-287852789</t>
  </si>
  <si>
    <t>143</t>
  </si>
  <si>
    <t>783827443</t>
  </si>
  <si>
    <t>Krycí dvojnásobný silikátový nátěr omítek stupně členitosti 3</t>
  </si>
  <si>
    <t>-1274333647</t>
  </si>
  <si>
    <t>144</t>
  </si>
  <si>
    <t>783827449</t>
  </si>
  <si>
    <t>Příplatek k cenám dvojnásobného nátěru omítek stupně členitosti 3 za biocidní přísadu</t>
  </si>
  <si>
    <t>2028638288</t>
  </si>
  <si>
    <t>145</t>
  </si>
  <si>
    <t>783897615</t>
  </si>
  <si>
    <t>Příplatek k cenám dvojnásobného krycího nátěru omítek za za barevné provedení v odstínu sytém</t>
  </si>
  <si>
    <t>-1861399858</t>
  </si>
  <si>
    <t>146</t>
  </si>
  <si>
    <t>783897603</t>
  </si>
  <si>
    <t>Příplatek k cenám dvojnásobného krycího nátěru omítek za provedení styku 2 barev</t>
  </si>
  <si>
    <t>-1613122695</t>
  </si>
  <si>
    <t>786</t>
  </si>
  <si>
    <t>Dokončovací práce - čalounické úpravy</t>
  </si>
  <si>
    <t>147</t>
  </si>
  <si>
    <t>786624111</t>
  </si>
  <si>
    <t>Montáž lamelové žaluzie do oken zdvojených otevíravých, sklápěcích a vyklápěcích</t>
  </si>
  <si>
    <t>-1564739017</t>
  </si>
  <si>
    <t>56,76"okna"</t>
  </si>
  <si>
    <t>-3*1,2*1,9-2*0,6*1,9"odpočet oken s ornamentním zasklením (kromě 0P02)"</t>
  </si>
  <si>
    <t>2*1*2"dveře s čirým prosklením"</t>
  </si>
  <si>
    <t>148</t>
  </si>
  <si>
    <t>553462000</t>
  </si>
  <si>
    <t>žaluzie horizontální interiérové</t>
  </si>
  <si>
    <t>1468282012</t>
  </si>
  <si>
    <t>149</t>
  </si>
  <si>
    <t>998786202</t>
  </si>
  <si>
    <t>Přesun hmot procentní pro čalounické úpravy v objektech v do 12 m</t>
  </si>
  <si>
    <t>-1542199111</t>
  </si>
  <si>
    <t>O01</t>
  </si>
  <si>
    <t>Mobiliář</t>
  </si>
  <si>
    <t>150</t>
  </si>
  <si>
    <t>O0015</t>
  </si>
  <si>
    <t>Odvoz a likvidace stávajících venkovních lavic, košů a květináčů</t>
  </si>
  <si>
    <t>2023052132</t>
  </si>
  <si>
    <t>22-M</t>
  </si>
  <si>
    <t>Montáže oznam. a zabezp. zařízení</t>
  </si>
  <si>
    <t>151</t>
  </si>
  <si>
    <t>220370440-D.1</t>
  </si>
  <si>
    <t>Demontáž reproduktoru vč. konzoly</t>
  </si>
  <si>
    <t>1132916442</t>
  </si>
  <si>
    <t>Poznámka k položce:_x000D_
Práce na těchto zařízeních je nutné koordinovat se správcem těchto zařízení - správou sdělovací a zabezpečovací techniky SSZT!</t>
  </si>
  <si>
    <t>152</t>
  </si>
  <si>
    <t>220370440</t>
  </si>
  <si>
    <t>Montáž reproduktoru vč. konzoly</t>
  </si>
  <si>
    <t>1238442165</t>
  </si>
  <si>
    <t>153</t>
  </si>
  <si>
    <t>22-M-000</t>
  </si>
  <si>
    <t>reproduktor DEXON SC20AH vč. konzoly kompletní</t>
  </si>
  <si>
    <t>256</t>
  </si>
  <si>
    <t>1090753876</t>
  </si>
  <si>
    <t>154</t>
  </si>
  <si>
    <t>220320021-D.1</t>
  </si>
  <si>
    <t>Demontáž hodin a příslušenství</t>
  </si>
  <si>
    <t>755481863</t>
  </si>
  <si>
    <t>155</t>
  </si>
  <si>
    <t>3944525R2</t>
  </si>
  <si>
    <t>Kruhové venkovní hodiny analogové dvoustranné na konzolu KVD 60 24V/K 211 dle nové Sm. SŽ č. 118 vč. tvrzeného skla, sekundového strojku a ručky, osvětlení a soumrakového spínače v korporátním provedení</t>
  </si>
  <si>
    <t>1694970320</t>
  </si>
  <si>
    <t>156</t>
  </si>
  <si>
    <t>3944525R3</t>
  </si>
  <si>
    <t>Hlavní mikroprocesorové hodiny EH 82 s vestavěným akumulátorem a DCF přijímačem, dvoulinkové včetně příslušenství a linkového rozvaděče se zdrojem pro ovládání venkovních a vnitřních hodin</t>
  </si>
  <si>
    <t>1479932433</t>
  </si>
  <si>
    <t>157</t>
  </si>
  <si>
    <t>220370101</t>
  </si>
  <si>
    <t>Funkční dodavatelské přezkoušení železničního rozhlasového zařízení reproduktoru</t>
  </si>
  <si>
    <t>-959272178</t>
  </si>
  <si>
    <t>158</t>
  </si>
  <si>
    <t>742410201</t>
  </si>
  <si>
    <t>Oživení a nastavení ústředny rozhlasu, programování</t>
  </si>
  <si>
    <t>255122368</t>
  </si>
  <si>
    <t>Poznámka k položce:_x000D_
Veškeré práce musí být prováděny za účasti správce zařízení (SSZT+ČD Telematika) a správce uzavřené technologické datové sítě (AŽD). Práce na zařízení budou oznámeny v dostatečném předstihu.</t>
  </si>
  <si>
    <t>003 - Oprava zpevněných ploch</t>
  </si>
  <si>
    <t>70 -  Ostatní</t>
  </si>
  <si>
    <t xml:space="preserve">    1 - 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</si>
  <si>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</si>
  <si>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</si>
  <si>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</si>
  <si>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</si>
  <si>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711 - Izolace proti vodě, vlhkosti a plynům</t>
  </si>
  <si>
    <t xml:space="preserve"> Ostatní</t>
  </si>
  <si>
    <t>Vytyčení a zajištění a ochrana stávajících inženýrských sítí vč. zajištění projednání s dotčenými správci a složkami, jejich dočasného zabezpečení a zajištění po dobu akce</t>
  </si>
  <si>
    <t>441737843</t>
  </si>
  <si>
    <t xml:space="preserve"> Zemní práce</t>
  </si>
  <si>
    <t>111211101</t>
  </si>
  <si>
    <t>Odstranění křovin a stromů průměru kmene do 100 mm i s kořeny sklonu terénu do 1:5 ručně včetně likvidace</t>
  </si>
  <si>
    <t>1863343749</t>
  </si>
  <si>
    <t>15*16"zelená plocha bok"</t>
  </si>
  <si>
    <t>111111321</t>
  </si>
  <si>
    <t>Odstranění ruderálního porostu přes 100 do 500 m2 naložení a odvoz do 20 km v rovině nebo svahu do 1:5</t>
  </si>
  <si>
    <t>-627500876</t>
  </si>
  <si>
    <t>181111131</t>
  </si>
  <si>
    <t>Plošná úprava terénu do 500 m2 zemina skupiny 1 až 4 nerovnosti přes 150 do 200 mm v rovinně a svahu do 1:5</t>
  </si>
  <si>
    <t>-1871539842</t>
  </si>
  <si>
    <t>184813511</t>
  </si>
  <si>
    <t>Chemické odplevelení před založením kultury postřikem na široko v rovině a svahu do 1:5 ručně</t>
  </si>
  <si>
    <t>-1750757634</t>
  </si>
  <si>
    <t>183101315</t>
  </si>
  <si>
    <t>Jamky pro výsadbu s výměnou 100 % půdy zeminy tř 1 až 4 obj přes 0,125 do 0,4 m3 v rovině a svahu do 1:5</t>
  </si>
  <si>
    <t>-1666075490</t>
  </si>
  <si>
    <t>026603201</t>
  </si>
  <si>
    <t>borovice kleč /Pinus mugo/, vzrostlá do v. 50-60cm</t>
  </si>
  <si>
    <t>2028274222</t>
  </si>
  <si>
    <t>0266040R</t>
  </si>
  <si>
    <t>jehličnan okrasný zakrslý, vzrostlý do v. 80-125cm</t>
  </si>
  <si>
    <t>-1971479140</t>
  </si>
  <si>
    <t>184801121</t>
  </si>
  <si>
    <t>Ošetřování vysazených dřevin soliterních v rovině a svahu do 1:5</t>
  </si>
  <si>
    <t>-886252985</t>
  </si>
  <si>
    <t>184911161</t>
  </si>
  <si>
    <t>Mulčování záhonů kačírkem tl vrstvy přes 0,05 do 0,1 m v rovině a svahu do 1:5</t>
  </si>
  <si>
    <t>-1600991842</t>
  </si>
  <si>
    <t>14*4,5</t>
  </si>
  <si>
    <t>58337403</t>
  </si>
  <si>
    <t>kamenivo dekorační (kačírek praný) frakce 16/32</t>
  </si>
  <si>
    <t>-302872490</t>
  </si>
  <si>
    <t>63*0,1*2</t>
  </si>
  <si>
    <t>184911311</t>
  </si>
  <si>
    <t>Položení mulčovací textilie v rovině a svahu do 1:5</t>
  </si>
  <si>
    <t>-527938178</t>
  </si>
  <si>
    <t>69311316</t>
  </si>
  <si>
    <t>textilie netkaná HPPE 200g/m2</t>
  </si>
  <si>
    <t>1877605140</t>
  </si>
  <si>
    <t>63*1,15 'Přepočtené koeficientem množství</t>
  </si>
  <si>
    <t>113106121</t>
  </si>
  <si>
    <t>Rozebrání dlažeb z betonových nebo kamenných dlaždic komunikací pro pěší ručně</t>
  </si>
  <si>
    <t>914586243</t>
  </si>
  <si>
    <t>18*1,5"ulice - pro přeskládání a výkop pro hromosvod a fólii"</t>
  </si>
  <si>
    <t>10*3,3"bok k lampě"</t>
  </si>
  <si>
    <t>36*3,3"podél nástupiště"</t>
  </si>
  <si>
    <t>8*10,5"bok - hlavní přístup"</t>
  </si>
  <si>
    <t>4"popelnice"</t>
  </si>
  <si>
    <t>113107122</t>
  </si>
  <si>
    <t>Odstranění podkladu z kameniva drceného tl 200 mm ručně</t>
  </si>
  <si>
    <t>1136926217</t>
  </si>
  <si>
    <t>(2*15+2*13,5)*1,5"pro výkop nopové fólie/hromosvodu"</t>
  </si>
  <si>
    <t>40*1,5"pro chráničky elektro"</t>
  </si>
  <si>
    <t>122211101</t>
  </si>
  <si>
    <t>Odkopávky a prokopávky v hornině třídy těžitelnosti I, skupiny 3 ručně</t>
  </si>
  <si>
    <t>93739883</t>
  </si>
  <si>
    <t>Poznámka k položce:_x000D_
Před zahájením prací je třeba vytýčení inženýrských sítí. V případě kolize budou inženýrské sítě uloženy do chráničky a zabezpečeny proti poškození!</t>
  </si>
  <si>
    <t>10*16*0,4"nová zpevněná plocha - bok"</t>
  </si>
  <si>
    <t>4,5*2,5*0,4"zpevněná plocha pro popelnice"</t>
  </si>
  <si>
    <t>5*14*0,1"parková úprava"</t>
  </si>
  <si>
    <t>132112122</t>
  </si>
  <si>
    <t>Hloubení zapažených rýh šířky do 800 mm v nesoudržných horninách třídy těžitelnosti I skupiny 1 a 2 ručně</t>
  </si>
  <si>
    <t>1506824864</t>
  </si>
  <si>
    <t>(2*15+2*11,5)*0,5*1,2"hlavní objekt pro nopovou fólii a uzemnění hromosvodu"</t>
  </si>
  <si>
    <t>40*1*0,5"chráničky elektro"</t>
  </si>
  <si>
    <t>(35+17)*0,5*2"kanalizační přípojky"</t>
  </si>
  <si>
    <t>175111101</t>
  </si>
  <si>
    <t>Obsypání potrubí ručně sypaninou bez prohození, uloženou do 3 m</t>
  </si>
  <si>
    <t>-737132830</t>
  </si>
  <si>
    <t>(35+17)*0,5*0,3"kanalizační přípojky"</t>
  </si>
  <si>
    <t>58331351</t>
  </si>
  <si>
    <t>kamenivo těžené drobné frakce 0/4</t>
  </si>
  <si>
    <t>2012254554</t>
  </si>
  <si>
    <t>7,8*2 'Přepočtené koeficientem množství</t>
  </si>
  <si>
    <t>174111101</t>
  </si>
  <si>
    <t>Zásyp jam, šachet rýh nebo kolem objektů sypaninou se zhutněním ručně</t>
  </si>
  <si>
    <t>2142905517</t>
  </si>
  <si>
    <t>52-7,8-3,9"zpětný zásyp kanalizační přípojky"</t>
  </si>
  <si>
    <t>31,8"k nopové folii"</t>
  </si>
  <si>
    <t>58343872</t>
  </si>
  <si>
    <t>kamenivo drcené hrubé frakce 8/16</t>
  </si>
  <si>
    <t>48037417</t>
  </si>
  <si>
    <t>31,8*2 'Přepočtené koeficientem množství</t>
  </si>
  <si>
    <t>181951112</t>
  </si>
  <si>
    <t>Úprava pláně v hornině třídy těžitelnosti I skupiny 1 až 3 se zhutněním</t>
  </si>
  <si>
    <t>-1969354638</t>
  </si>
  <si>
    <t>10*16"nová zpevněná plocha - bok"</t>
  </si>
  <si>
    <t>4,5*2,5"zpevněná plocha pro popelnice"</t>
  </si>
  <si>
    <t>5*14"parková úprava"</t>
  </si>
  <si>
    <t>(35+17)*0,5"kanalizace"</t>
  </si>
  <si>
    <t>129001101</t>
  </si>
  <si>
    <t>Příplatek za ztížení odkopávky nebo prokopávky v blízkosti inženýrských sítí</t>
  </si>
  <si>
    <t>1250785203</t>
  </si>
  <si>
    <t>75,5+103,8</t>
  </si>
  <si>
    <t>162751117</t>
  </si>
  <si>
    <t>Vodorovné přemístění do 10000 m výkopku/sypaniny z horniny třídy těžitelnosti I, skupiny 1 až 3</t>
  </si>
  <si>
    <t>940192940</t>
  </si>
  <si>
    <t>179,3-40,3</t>
  </si>
  <si>
    <t>167151101</t>
  </si>
  <si>
    <t>Nakládání výkopku z hornin třídy těžitelnosti I, skupiny 1 až 3 do 100 m3</t>
  </si>
  <si>
    <t>-677195218</t>
  </si>
  <si>
    <t>171251201</t>
  </si>
  <si>
    <t>Uložení sypaniny na skládky nebo meziskládky</t>
  </si>
  <si>
    <t>1827426257</t>
  </si>
  <si>
    <t>Poplatek za uložení stavebního odpadu na skládce (skládkovné) zeminy a kamení zatříděného do Katalogu odpadů pod kódem 17 05 04</t>
  </si>
  <si>
    <t>1040137031</t>
  </si>
  <si>
    <t>139*1,8 'Přepočtené koeficientem množství</t>
  </si>
  <si>
    <t>Zakládání</t>
  </si>
  <si>
    <t>275313811</t>
  </si>
  <si>
    <t>Základové patky z betonu tř. C 25/30 vč. finální povrchové úpravy</t>
  </si>
  <si>
    <t>-1973606841</t>
  </si>
  <si>
    <t>1"dislokované označovače, poštovní schránka + automaty na jízdenky"</t>
  </si>
  <si>
    <t>1,5"stojany na kola"</t>
  </si>
  <si>
    <t>1"klimatizace"</t>
  </si>
  <si>
    <t>348501111</t>
  </si>
  <si>
    <t>Osazení oplocení z dřevěných prken výšky do 1 m</t>
  </si>
  <si>
    <t>-716302147</t>
  </si>
  <si>
    <t>75/3"předpoklad výměny 1/3 planěk"</t>
  </si>
  <si>
    <t>61231010</t>
  </si>
  <si>
    <t>pole plotové z dřevěných planěk rovných tl 20mm</t>
  </si>
  <si>
    <t>2089579251</t>
  </si>
  <si>
    <t>25*1,2</t>
  </si>
  <si>
    <t>Vodorovné konstrukce</t>
  </si>
  <si>
    <t>451572111</t>
  </si>
  <si>
    <t>Lože pod potrubí otevřený výkop z kameniva drobného těženého</t>
  </si>
  <si>
    <t>74378872</t>
  </si>
  <si>
    <t>(17+35)*0,5*0,15"kanalizační přípojky"</t>
  </si>
  <si>
    <t>Komunikace</t>
  </si>
  <si>
    <t>979071121</t>
  </si>
  <si>
    <t>Očištění dlažebních kostek drobných s původním spárováním kamenivem těženým</t>
  </si>
  <si>
    <t>965923642</t>
  </si>
  <si>
    <t>566501111</t>
  </si>
  <si>
    <t>Úprava krytu z kameniva drceného pro nový kryt s doplněním kameniva drceného do 0,10 m3/m2</t>
  </si>
  <si>
    <t>317478566</t>
  </si>
  <si>
    <t>18*1,5"ulice - pro přeskládání st. dlažby"</t>
  </si>
  <si>
    <t>36*3,3+8*10,5"podél kolejiště+bok hlavní přístup po stávající dlažbě"</t>
  </si>
  <si>
    <t>591241111</t>
  </si>
  <si>
    <t>Kladení dlažby z kostek drobných z kamene na MC tl 50 mm</t>
  </si>
  <si>
    <t>974869618</t>
  </si>
  <si>
    <t>58381011</t>
  </si>
  <si>
    <t>kostka řezanoštípaná dlažební žula 8x8x6cm</t>
  </si>
  <si>
    <t>-483298102</t>
  </si>
  <si>
    <t>27*0,15"předpoklad doplnění 15% nových za vadné"</t>
  </si>
  <si>
    <t>4,05*1,02 'Přepočtené koeficientem množství</t>
  </si>
  <si>
    <t>596841123</t>
  </si>
  <si>
    <t>Kladení betonové dlažby komunikací pro pěší do lože z cement malty velikosti do 0,09 m2 pl přes 300 m2</t>
  </si>
  <si>
    <t>1861563865</t>
  </si>
  <si>
    <t>4,5*2,5"popelnice"</t>
  </si>
  <si>
    <t>10,5*8+10*5,8"bok u popelnic k nástupišti"</t>
  </si>
  <si>
    <t>34*3,3"podél nástupiště"</t>
  </si>
  <si>
    <t>8*10,5"bok hlavní přístup"</t>
  </si>
  <si>
    <t>59245017</t>
  </si>
  <si>
    <t>dlažba skladebná ze 3 druhů kamenů tl. 80mm, šedý melír, ref.  CS Beton colormix VIA TECH Noarblanc</t>
  </si>
  <si>
    <t>-210830662</t>
  </si>
  <si>
    <t>349,45*1,1 'Přepočtené koeficientem množství</t>
  </si>
  <si>
    <t>59245226</t>
  </si>
  <si>
    <t>dlažba tvar obdélník betonová pro nevidomé 200x100x80mm barevná</t>
  </si>
  <si>
    <t>1975403412</t>
  </si>
  <si>
    <t>2*4*0,8+2*2,8*0,8</t>
  </si>
  <si>
    <t>10,88*1,02 'Přepočtené koeficientem množství</t>
  </si>
  <si>
    <t>564760111</t>
  </si>
  <si>
    <t>Podklad z kameniva hrubého drceného vel. 16-32 mm tl 200 mm</t>
  </si>
  <si>
    <t>-494226078</t>
  </si>
  <si>
    <t>4,5*2,5"popelnice- zelená plocha"</t>
  </si>
  <si>
    <t>10,5*8+10*5,8"bok u popelnic k nástupišti - zelená plocha"</t>
  </si>
  <si>
    <t>(2*15+2*13,5)*1,5"doplnění po výkopu pro nopovou fólii/hromosvod"</t>
  </si>
  <si>
    <t>40*1,5"doplnění po chráničkách elektro"</t>
  </si>
  <si>
    <t>564710011</t>
  </si>
  <si>
    <t>Podklad z kameniva hrubého drceného vel. 8-16 mm tl 50 mm</t>
  </si>
  <si>
    <t>1467112620</t>
  </si>
  <si>
    <t>916231213</t>
  </si>
  <si>
    <t>Osazení chodníkového obrubníku betonového stojatého s boční opěrou do lože z betonu prostého</t>
  </si>
  <si>
    <t>491046182</t>
  </si>
  <si>
    <t>2*4,5+2*2,5"popelnice"</t>
  </si>
  <si>
    <t>2*13,5+8"parková úprava, bývalý plot"</t>
  </si>
  <si>
    <t>21+3,3"navázání na st. dlažbu u nástupiště za palisádami"</t>
  </si>
  <si>
    <t>8+5"hlavní vstup kamenná dlažba, objekt restaurace"</t>
  </si>
  <si>
    <t>59217017</t>
  </si>
  <si>
    <t>obrubník betonový chodníkový 100x10x25 cm</t>
  </si>
  <si>
    <t>-76277458</t>
  </si>
  <si>
    <t>86,3*1,1 'Přepočtené koeficientem množství</t>
  </si>
  <si>
    <t>460744113</t>
  </si>
  <si>
    <t>Úprava styku ponechávaných zpevněných ploch s novými zpevněnými plochami/objekty</t>
  </si>
  <si>
    <t>-593093189</t>
  </si>
  <si>
    <t>4,5+8+10,5+15+10,5+8+10,5+12,5+3,3+34+2,5+10+16</t>
  </si>
  <si>
    <t>Trubní vedení</t>
  </si>
  <si>
    <t>388995212</t>
  </si>
  <si>
    <t>Chránička z trub HDPE DN 110 kompletní vč. průrazu a začištění</t>
  </si>
  <si>
    <t>-95864163</t>
  </si>
  <si>
    <t>899913103</t>
  </si>
  <si>
    <t>Uzavírací manžeta chráničky potrubí DN 110</t>
  </si>
  <si>
    <t>-1668062651</t>
  </si>
  <si>
    <t>721242805</t>
  </si>
  <si>
    <t>Demontáž lapače střešních splavenin do DN 150</t>
  </si>
  <si>
    <t>2140737047</t>
  </si>
  <si>
    <t>877265271</t>
  </si>
  <si>
    <t>Montáž lapače střešních splavenin vč. dopojení</t>
  </si>
  <si>
    <t>655881471</t>
  </si>
  <si>
    <t>28341110</t>
  </si>
  <si>
    <t>lapače střešních splavenin okapová vpusť s klapkou+inspekční poklop z PP</t>
  </si>
  <si>
    <t>1175678646</t>
  </si>
  <si>
    <t>830311811</t>
  </si>
  <si>
    <t>Bourání stávajícího kameninového potrubí DN do 150</t>
  </si>
  <si>
    <t>-1069312559</t>
  </si>
  <si>
    <t>871265231</t>
  </si>
  <si>
    <t>Kanalizační potrubí z tvrdého PVC jednovrstvé tuhost třídy SN10 DN 110 včetně tvarovek a napojení do šachty/lapač střešních splavenin</t>
  </si>
  <si>
    <t>1947612127</t>
  </si>
  <si>
    <t>35"dešťová kanalizace"</t>
  </si>
  <si>
    <t>830361811</t>
  </si>
  <si>
    <t>Bourání stávajícího kameninového potrubí DN přes 150 do 250</t>
  </si>
  <si>
    <t>609652880</t>
  </si>
  <si>
    <t>871355231</t>
  </si>
  <si>
    <t>Kanalizační potrubí z tvrdého PVC jednovrstvé tuhost třídy SN10 DN 200 včetně tvarovek a napojení do šachty/odvod z objektu</t>
  </si>
  <si>
    <t>910538311</t>
  </si>
  <si>
    <t>8"hlavní odvod splašková kanalizace veřejné WC"</t>
  </si>
  <si>
    <t>9"hlavní odvod splašková kanalizace byty+DK"</t>
  </si>
  <si>
    <t>899721111</t>
  </si>
  <si>
    <t>Signalizační vodič DN do 150 mm na potrubí</t>
  </si>
  <si>
    <t>-1632004952</t>
  </si>
  <si>
    <t>40"chráničky"</t>
  </si>
  <si>
    <t>17"splašková kanalizace"</t>
  </si>
  <si>
    <t>899721112</t>
  </si>
  <si>
    <t>Signalizační vodič DN přes 150 mm na potrubí</t>
  </si>
  <si>
    <t>2117426318</t>
  </si>
  <si>
    <t>899722114</t>
  </si>
  <si>
    <t>Krytí potrubí z plastů výstražnou fólií z PVC 40 cm</t>
  </si>
  <si>
    <t>-440509068</t>
  </si>
  <si>
    <t>894811230.1</t>
  </si>
  <si>
    <t>Revizní šachta z PVC systém RV typ pravý/přímý/levý, DN 400/160 tlak 12,5 t hl od 860 do 1230 mm kompletní vč. poklopu s možností pojezdu, zemních prací, napojení a s uvedením povrchu do původního stavu</t>
  </si>
  <si>
    <t>1041433753</t>
  </si>
  <si>
    <t>3"dešťová kanalizace"</t>
  </si>
  <si>
    <t>894811253.1</t>
  </si>
  <si>
    <t>Revizní šachta z PVC typ pravý/přímý/levý, DN 400/200 tlak 12,5 t hl od 1410 do 1780 mm kompletní vč. poklopu s možností pojezdu, zemních prací, napojení a s uvedením povrchu do původního stavu</t>
  </si>
  <si>
    <t>-1027138290</t>
  </si>
  <si>
    <t>2"splašková kanalizace"</t>
  </si>
  <si>
    <t>899102111</t>
  </si>
  <si>
    <t>Osazení poklopů včetně rámů hmotnosti do 100 kg</t>
  </si>
  <si>
    <t>1324241531</t>
  </si>
  <si>
    <t>63126058</t>
  </si>
  <si>
    <t>poklop kompozitní zátěžový hranatý včetně rámů a příslušenství 600/600mm D400</t>
  </si>
  <si>
    <t>448269307</t>
  </si>
  <si>
    <t>899331110</t>
  </si>
  <si>
    <t>Oprava obetonování rámu, úprava pro nově osazované poklopy a výšková úprava do 200 mm zvýšením poklopu</t>
  </si>
  <si>
    <t>1503131552</t>
  </si>
  <si>
    <t>3"vpusť,stávající šachty"</t>
  </si>
  <si>
    <t>5534231R2</t>
  </si>
  <si>
    <t>Přístřešek pro popelnice 4x2x2,5m (dxšxv), kompletní provedení včetně ukotvení do zpevněné plochy s přibetonováním,  rámu a výplně z tahokovu či děrovaného plechu, uzamykatelného vstupu a střechy z trapézového plechu, povrchová úprava žárovým zinkováním</t>
  </si>
  <si>
    <t>-1436818208</t>
  </si>
  <si>
    <t>Poznámka k položce:_x000D_
Vzhled viz technická zpráva popisu prací</t>
  </si>
  <si>
    <t>5534231R3</t>
  </si>
  <si>
    <t>Klec pro klimajednotky cca 1x0,5x1m (dxšxv) umožňující servis, kompletní provedení včetně ukotvení do zpevněné plochy s přibetonováním, rámu a výplně z tahokovu či děrovaného plechu, povrchová úprava žárovým zinkováním</t>
  </si>
  <si>
    <t>308779605</t>
  </si>
  <si>
    <t>113201111</t>
  </si>
  <si>
    <t>Vytrhání obrub chodníkových ležatých</t>
  </si>
  <si>
    <t>-1991181051</t>
  </si>
  <si>
    <t>966003818</t>
  </si>
  <si>
    <t>Rozebrání oplocení s příčníky a ocelovými sloupky z prken a latí</t>
  </si>
  <si>
    <t>-588997518</t>
  </si>
  <si>
    <t>935932314</t>
  </si>
  <si>
    <t>Odvodňovací plastový žlab pro zatížení C250 vnitřní š 100 mm s roštem můstkovým z litiny</t>
  </si>
  <si>
    <t>154014831</t>
  </si>
  <si>
    <t>961044111</t>
  </si>
  <si>
    <t>Bourání základů z betonu prostého</t>
  </si>
  <si>
    <t>613592704</t>
  </si>
  <si>
    <t>13*0,3*1,5"podezdívka rušeného plotu"</t>
  </si>
  <si>
    <t>1"ostatní"</t>
  </si>
  <si>
    <t>966008231</t>
  </si>
  <si>
    <t>Bourání plastového odvodňovacího žlabu š do 200 mm</t>
  </si>
  <si>
    <t>1485851603</t>
  </si>
  <si>
    <t>966075141</t>
  </si>
  <si>
    <t>Odstranění kovového zábradlí vcelku</t>
  </si>
  <si>
    <t>1580534193</t>
  </si>
  <si>
    <t>1110129139</t>
  </si>
  <si>
    <t>75*1,3"podezdívka plotu"</t>
  </si>
  <si>
    <t>985323111</t>
  </si>
  <si>
    <t>Spojovací můstek reprofilovaného betonu na cementové bázi tl 1 mm</t>
  </si>
  <si>
    <t>448443054</t>
  </si>
  <si>
    <t>985312114</t>
  </si>
  <si>
    <t>Stěrka k vyrovnání betonových ploch stěn tl do 5 mm</t>
  </si>
  <si>
    <t>502554618</t>
  </si>
  <si>
    <t>985324211</t>
  </si>
  <si>
    <t>Ochranný akrylátový nátěr betonu dvojnásobný s impregnací (OS-B)</t>
  </si>
  <si>
    <t>-1289671504</t>
  </si>
  <si>
    <t>997221551</t>
  </si>
  <si>
    <t>Vodorovná doprava suti ze sypkých materiálů do 1 km</t>
  </si>
  <si>
    <t>-1479870549</t>
  </si>
  <si>
    <t>997221559</t>
  </si>
  <si>
    <t>Příplatek ZKD 1 km u vodorovné dopravy suti ze sypkých materiálů</t>
  </si>
  <si>
    <t>-1656362469</t>
  </si>
  <si>
    <t>139,341*19 'Přepočtené koeficientem množství</t>
  </si>
  <si>
    <t>997221611</t>
  </si>
  <si>
    <t>Nakládání suti na dopravní prostředky pro vodorovnou dopravu</t>
  </si>
  <si>
    <t>-1457220993</t>
  </si>
  <si>
    <t>951172686</t>
  </si>
  <si>
    <t>997013861</t>
  </si>
  <si>
    <t>Poplatek za uložení stavebního odpadu na skládce (skládkovné) z prostého betonu kód odpadu 17 01 01</t>
  </si>
  <si>
    <t>-294354782</t>
  </si>
  <si>
    <t>68,034+5,75+13,7</t>
  </si>
  <si>
    <t>191399490</t>
  </si>
  <si>
    <t>-661849738</t>
  </si>
  <si>
    <t>139,341-87,484-42,195</t>
  </si>
  <si>
    <t>998223011</t>
  </si>
  <si>
    <t>Přesun hmot pro pozemní komunikace s krytem dlážděným</t>
  </si>
  <si>
    <t>-978664941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</si>
  <si>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</si>
  <si>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</si>
  <si>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</si>
  <si>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</si>
  <si>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-1951406857</t>
  </si>
  <si>
    <t>(2*15+2*10,5)*1,5"VB"</t>
  </si>
  <si>
    <t>(10+2,5+15)*0,5"palisády"</t>
  </si>
  <si>
    <t>(3,3+12,5+6)*0,5"ostatní styk s objekty"</t>
  </si>
  <si>
    <t>998711201</t>
  </si>
  <si>
    <t>Přesun hmot procentní pro izolace proti vodě, vlhkosti a plynům v objektech v do 6 m</t>
  </si>
  <si>
    <t>-1770147043</t>
  </si>
  <si>
    <t>767996701</t>
  </si>
  <si>
    <t>Demontáž atypických zámečnických konstrukcí řezáním hmotnosti jednotlivých dílů do 50 kg</t>
  </si>
  <si>
    <t>1824322182</t>
  </si>
  <si>
    <t>998767201</t>
  </si>
  <si>
    <t>Přesun hmot procentní pro zámečnické konstrukce v objektech v do 6 m</t>
  </si>
  <si>
    <t>-1761820539</t>
  </si>
  <si>
    <t>783201201</t>
  </si>
  <si>
    <t>Obroušení tesařských konstrukcí před provedením nátěru</t>
  </si>
  <si>
    <t>1824773242</t>
  </si>
  <si>
    <t>75*1,2*2"dřevěné oplocení"</t>
  </si>
  <si>
    <t>Ometení tesařských konstrukcí před provedením nátěru</t>
  </si>
  <si>
    <t>-1263194149</t>
  </si>
  <si>
    <t>783222111</t>
  </si>
  <si>
    <t>Lokální tmelení tesařských kcí přes 10 do 30 % pl akrylátovým tmelem</t>
  </si>
  <si>
    <t>-1706623754</t>
  </si>
  <si>
    <t>783213111</t>
  </si>
  <si>
    <t>Napouštěcí jednonásobný syntetický biocidní nátěr tesařských konstrukcí zabudovaných do konstrukce</t>
  </si>
  <si>
    <t>-335964697</t>
  </si>
  <si>
    <t>783214101</t>
  </si>
  <si>
    <t>Základní jednonásobný syntetický nátěr tesařských konstrukcí</t>
  </si>
  <si>
    <t>1803582584</t>
  </si>
  <si>
    <t>-1091096826</t>
  </si>
  <si>
    <t>004 - Oprava prostor pro dopravu</t>
  </si>
  <si>
    <t xml:space="preserve">    O01 - Mobiliář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</si>
  <si>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</si>
  <si>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</si>
  <si>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</si>
  <si>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</si>
  <si>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</si>
  <si>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</si>
  <si>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</si>
  <si>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</si>
  <si>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</si>
  <si>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735.1 -  Ostatní náklady, najetí, komplexní vyzkoušení, seřízení a zaregulování otopné soustavy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</si>
  <si>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</si>
  <si>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</si>
  <si>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</si>
  <si>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</si>
  <si>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</t>
  </si>
  <si>
    <t>751 - Vzduchotechnika</t>
  </si>
  <si>
    <t xml:space="preserve">    07 -  Ostatní náklady, najetí, komplexní vyzkoušení, seřízení a zaregulování VZT soustavy</t>
  </si>
  <si>
    <t>22-M2 - Dálkový odečet DDTS</t>
  </si>
  <si>
    <t>310279842</t>
  </si>
  <si>
    <t>Zazdívka otvorů pl přes 1 do 4 m2 ve zdivu nadzákladovém z nepálených tvárnic tl do 300 mm</t>
  </si>
  <si>
    <t>-128661016</t>
  </si>
  <si>
    <t>3*0,6*2*0,5"původní vstupy z chodby na soc. zázemí 0P03"</t>
  </si>
  <si>
    <t>1,5*0,5*1"klenba nad novou rozvodnou"</t>
  </si>
  <si>
    <t>1*1*0,5"původní okno - pokladna"</t>
  </si>
  <si>
    <t>1*2*0,4"původní vstup do pokladny"</t>
  </si>
  <si>
    <t>0,8*1*0,4"původní okno z pokladny do DK"</t>
  </si>
  <si>
    <t>0,8*1*0,5"původní okno z šatny do DK"</t>
  </si>
  <si>
    <t>1*2,8*0,2"vstup šatna"</t>
  </si>
  <si>
    <t>4,9*0,3*0,15"0P05"</t>
  </si>
  <si>
    <t>1"ostatní nahodilé dozdívky"</t>
  </si>
  <si>
    <t>317143442</t>
  </si>
  <si>
    <t>Překlad nosný z pórobetonu ve zdech tl 250 mm dl přes 1300 do 1500 mm</t>
  </si>
  <si>
    <t>233680394</t>
  </si>
  <si>
    <t>2"0P06"</t>
  </si>
  <si>
    <t>2"0P13"</t>
  </si>
  <si>
    <t>317143461</t>
  </si>
  <si>
    <t>Překlad nosný z pórobetonu ve zdech tl 375 mm dl do 1300 mm</t>
  </si>
  <si>
    <t>-1402161068</t>
  </si>
  <si>
    <t>317143432</t>
  </si>
  <si>
    <t>Překlad nosný z pórobetonu ve zdech tl 200 mm dl přes 1300 do 1500 mm</t>
  </si>
  <si>
    <t>1961057800</t>
  </si>
  <si>
    <t>317142424</t>
  </si>
  <si>
    <t>Překlad nenosný pórobetonový š 100 mm v do 250 mm na tenkovrstvou maltu dl přes 1250 do 1500 mm</t>
  </si>
  <si>
    <t>1966997689</t>
  </si>
  <si>
    <t>1"okno pokladna"</t>
  </si>
  <si>
    <t>317142422</t>
  </si>
  <si>
    <t>Překlad nenosný pórobetonový š 100 mm v do 250 mm na tenkovrstvou maltu dl přes 1000 do 1250 mm</t>
  </si>
  <si>
    <t>-1816433351</t>
  </si>
  <si>
    <t>3"soc. zázemí doprava + pokladna"</t>
  </si>
  <si>
    <t>1"0P06"</t>
  </si>
  <si>
    <t>342272225</t>
  </si>
  <si>
    <t>Příčka z pórobetonových hladkých tvárnic na tenkovrstvou maltu tl 100 mm</t>
  </si>
  <si>
    <t>498193198</t>
  </si>
  <si>
    <t>(1,85+2,7)*3,2"0P06"</t>
  </si>
  <si>
    <t>(2,83+4,1+2*1,23)*3,2"0P02,03A,03B,013,07"</t>
  </si>
  <si>
    <t>346272226</t>
  </si>
  <si>
    <t>Přizdívka z pórobetonových tvárnic tl 75 mm</t>
  </si>
  <si>
    <t>2140714627</t>
  </si>
  <si>
    <t>0,9*1,5"geberit 0P07"</t>
  </si>
  <si>
    <t>0,8*2"geberit 0P03A"</t>
  </si>
  <si>
    <t>3,6*0,15"sprcha vanička"</t>
  </si>
  <si>
    <t>1,2*3,2"stoupačka 0P03A"</t>
  </si>
  <si>
    <t>5"ostatní nahodilé přizdívky"</t>
  </si>
  <si>
    <t>342291121</t>
  </si>
  <si>
    <t>Ukotvení příček k cihelným konstrukcím plochými kotvami</t>
  </si>
  <si>
    <t>1753489813</t>
  </si>
  <si>
    <t>10*3,2</t>
  </si>
  <si>
    <t>612135101</t>
  </si>
  <si>
    <t>Hrubá výplň rýh ve stěnách maltou jakékoli šířky rýhy</t>
  </si>
  <si>
    <t>163103751</t>
  </si>
  <si>
    <t>104*0,07+54*0,15</t>
  </si>
  <si>
    <t>1924714308</t>
  </si>
  <si>
    <t>7*1,5*2"stávající okna"</t>
  </si>
  <si>
    <t>2*1*2,8"stávajícívnější dveře"</t>
  </si>
  <si>
    <t>35+12,35"zařízení"</t>
  </si>
  <si>
    <t>612325413</t>
  </si>
  <si>
    <t>Oprava vnitřní vápenocementové hladké omítky stěn v rozsahu plochy přes 30 do 50 %</t>
  </si>
  <si>
    <t>-261204501</t>
  </si>
  <si>
    <t>(2*9,5+4*4,1)*3,2"stávající zdi DK+soc. zázemí"</t>
  </si>
  <si>
    <t>(2*10,5+4*4,5+3)*3,2"stávající zdi DK vstup-čekárna bez 0P05"</t>
  </si>
  <si>
    <t>612135001</t>
  </si>
  <si>
    <t>Vyrovnání podkladu vnitřních stěn maltou vápenocementovou tl do 10 mm</t>
  </si>
  <si>
    <t>1545867711</t>
  </si>
  <si>
    <t>12*2"ponechávané stěny po odsekaných obkladech - soc. zázemí+pokladna"</t>
  </si>
  <si>
    <t>612135091</t>
  </si>
  <si>
    <t>Příplatek k vyrovnání vnitřních stěn maltou vápenocementovou za každých dalších 5 mm tl</t>
  </si>
  <si>
    <t>-1623415977</t>
  </si>
  <si>
    <t>612131121</t>
  </si>
  <si>
    <t>Penetrační disperzní nátěr vnitřních stěn nanášený ručně</t>
  </si>
  <si>
    <t>-529662481</t>
  </si>
  <si>
    <t>44,608*2"nové příčky 100mm"</t>
  </si>
  <si>
    <t>12,33"přizdívky 75mm"</t>
  </si>
  <si>
    <t>247,68"stávající ponechávané stěny"</t>
  </si>
  <si>
    <t>612121112</t>
  </si>
  <si>
    <t>Zatření spár stěrkovou hmotou vnitřních stěn z pórobetonových tvárnic</t>
  </si>
  <si>
    <t>1490709386</t>
  </si>
  <si>
    <t>12,33"přizdívky"</t>
  </si>
  <si>
    <t>17,5"zazdívky"</t>
  </si>
  <si>
    <t>612142001</t>
  </si>
  <si>
    <t>Potažení vnitřních stěn sklovláknitým pletivem vtlačeným do tenkovrstvé hmoty</t>
  </si>
  <si>
    <t>-1226442352</t>
  </si>
  <si>
    <t>612311131</t>
  </si>
  <si>
    <t>Potažení vnitřních stěn vápenným štukem tloušťky do 3 mm</t>
  </si>
  <si>
    <t>-1221951144</t>
  </si>
  <si>
    <t>349,226-65,83"odpočet obkladů"</t>
  </si>
  <si>
    <t>631312141</t>
  </si>
  <si>
    <t>Doplnění rýh v dosavadních mazaninách betonem prostým</t>
  </si>
  <si>
    <t>-1013203228</t>
  </si>
  <si>
    <t>10*0,3*0,3"předpokládané vedení kanalizace"</t>
  </si>
  <si>
    <t>1"ostatní nahodilé dobetonávky"</t>
  </si>
  <si>
    <t>642942611</t>
  </si>
  <si>
    <t>Osazování zárubní nebo rámů dveřních kovových do 2,5 m2</t>
  </si>
  <si>
    <t>2011845984</t>
  </si>
  <si>
    <t>55331486</t>
  </si>
  <si>
    <t>zárubeň jednokřídlá ocelová pro zdění tl stěny 110-150mm rozměru 700/1970, 2100mm</t>
  </si>
  <si>
    <t>123506294</t>
  </si>
  <si>
    <t>55331487</t>
  </si>
  <si>
    <t>zárubeň jednokřídlá ocelová pro zdění tl stěny 110-150mm rozměru 800/1970, 2100mm</t>
  </si>
  <si>
    <t>-932573539</t>
  </si>
  <si>
    <t>55331580R</t>
  </si>
  <si>
    <t>zárubeň jednokřídlá ocelová pro zdění bezpečnostní třídy4 dle ČSN EN 1627; tl stěny 150-200mm rozměru 800/1970, 2100mm</t>
  </si>
  <si>
    <t>-263389047</t>
  </si>
  <si>
    <t>2"0P06,0P13"</t>
  </si>
  <si>
    <t>642944121</t>
  </si>
  <si>
    <t>Osazování ocelových zárubní dodatečné pl do 2,5 m2</t>
  </si>
  <si>
    <t>-1559569688</t>
  </si>
  <si>
    <t>55331581</t>
  </si>
  <si>
    <t>zárubeň jednokřídlá ocelová pro zdění bezpečnostní třídy RC2 tl stěny 150-200mm rozměru 900/1970, 2100mm</t>
  </si>
  <si>
    <t>-457992955</t>
  </si>
  <si>
    <t>949101111</t>
  </si>
  <si>
    <t>Lešení pomocné pro objekty pozemních staveb s lešeňovou podlahou v do 1,9 m zatížení do 150 kg/m2</t>
  </si>
  <si>
    <t>-1619583282</t>
  </si>
  <si>
    <t>35+9,3+1,6+2+14,4+7,5+10,8+2,6+1,7</t>
  </si>
  <si>
    <t>952901111</t>
  </si>
  <si>
    <t>Vyčištění budov bytové a občanské výstavby při výšce podlaží do 4 m</t>
  </si>
  <si>
    <t>-509383976</t>
  </si>
  <si>
    <t>95290111R.1</t>
  </si>
  <si>
    <t>Dočasné vyklizení a zpětné nastěhování a osazení vybavení a zařízení pro provedení prací - nábytek, zařízení, nástěnky, šatní skříně, klaprámy aj.</t>
  </si>
  <si>
    <t>1576895429</t>
  </si>
  <si>
    <t>953993326</t>
  </si>
  <si>
    <t>Osazení bezpečnostní, orientační nebo informační tabulky přivrtáním na zdivo</t>
  </si>
  <si>
    <t>-1768331403</t>
  </si>
  <si>
    <t>73534530</t>
  </si>
  <si>
    <t>tabulka bezpečnostní plastová s tiskem 2 barvy A5 148x210mm</t>
  </si>
  <si>
    <t>-733222285</t>
  </si>
  <si>
    <t>73534562</t>
  </si>
  <si>
    <t>tabulka bezpečnostní fotoluminiscenční 200x87mm samolepící</t>
  </si>
  <si>
    <t>693207928</t>
  </si>
  <si>
    <t>962031133</t>
  </si>
  <si>
    <t>Bourání příček z cihel pálených na MVC tl do 150 mm</t>
  </si>
  <si>
    <t>2051578145</t>
  </si>
  <si>
    <t>1,85*0,15*3,2"šatna"</t>
  </si>
  <si>
    <t>(4,1+3*1,4)*0,15*3,2"soc. zázemí"</t>
  </si>
  <si>
    <t>962032230</t>
  </si>
  <si>
    <t>Bourání zdiva z cihel pálených nebo vápenopískových na MV nebo MVC do 1 m3</t>
  </si>
  <si>
    <t>191477229</t>
  </si>
  <si>
    <t>2*1,3*0,4*2,2"nový vstup šatna,pokladna"</t>
  </si>
  <si>
    <t>1"zpřístupnění stoupacích potrubí, ostatní nahodilá borurání"</t>
  </si>
  <si>
    <t>967031132</t>
  </si>
  <si>
    <t>Přisekání rovných ostění v cihelném zdivu na MV nebo MVC</t>
  </si>
  <si>
    <t>-770295697</t>
  </si>
  <si>
    <t>4,8*0,34"0P02"</t>
  </si>
  <si>
    <t>4,9*0,15"0P05"</t>
  </si>
  <si>
    <t>4,8*0,5"0P06"</t>
  </si>
  <si>
    <t>4,8*0,5"0P13"</t>
  </si>
  <si>
    <t>974031669</t>
  </si>
  <si>
    <t>Vysekání rýh ve zdivu cihelném pro vtahování nosníků</t>
  </si>
  <si>
    <t>1112874256</t>
  </si>
  <si>
    <t>2*1,2"0P02"</t>
  </si>
  <si>
    <t>1,4"0P05"</t>
  </si>
  <si>
    <t>2*1,4"0P06"</t>
  </si>
  <si>
    <t>2*1,4"0P13"</t>
  </si>
  <si>
    <t>965081213</t>
  </si>
  <si>
    <t>Bourání podlah z dlaždic keramických nebo xylolitových tl do 10 mm plochy přes 1 m2</t>
  </si>
  <si>
    <t>-1898537493</t>
  </si>
  <si>
    <t>5,3+12,35+19,2+4,1*1,4</t>
  </si>
  <si>
    <t>968062245</t>
  </si>
  <si>
    <t>Vybourání dřevěných rámů oken včetně křídel a příslušenství pl do 2 m2</t>
  </si>
  <si>
    <t>174888707</t>
  </si>
  <si>
    <t>1*1,2"pokladní okno"</t>
  </si>
  <si>
    <t>Vybourání kovových dveřních zárubní pl do 2 m2</t>
  </si>
  <si>
    <t>-1645931842</t>
  </si>
  <si>
    <t>3*0,6*2+2*0,8*2</t>
  </si>
  <si>
    <t>971024481</t>
  </si>
  <si>
    <t>Vybourání otvorů ve zdivu kamenném pl do 0,25 m2 na MV nebo MVC tl do 900 mm</t>
  </si>
  <si>
    <t>973211644</t>
  </si>
  <si>
    <t>971033231</t>
  </si>
  <si>
    <t>Vybourání otvorů ve zdivu cihelném pl do 0,0225 m2 na MVC nebo MV tl do 150 mm</t>
  </si>
  <si>
    <t>-533740987</t>
  </si>
  <si>
    <t>971033261</t>
  </si>
  <si>
    <t>Vybourání otvorů ve zdivu cihelném pl do 0,0225 m2 na MVC nebo MV tl do 600 mm</t>
  </si>
  <si>
    <t>-1083872764</t>
  </si>
  <si>
    <t>974031132</t>
  </si>
  <si>
    <t>Vysekání rýh ve zdivu cihelném hl do 50 mm š do 70 mm</t>
  </si>
  <si>
    <t>-659736757</t>
  </si>
  <si>
    <t>974031164</t>
  </si>
  <si>
    <t>Vysekání rýh ve zdivu cihelném hl do 150 mm š do 150 mm</t>
  </si>
  <si>
    <t>792128072</t>
  </si>
  <si>
    <t>974042585</t>
  </si>
  <si>
    <t>Vysekání rýh v dlažbě betonové nebo jiné monolitické hl do 250 mm š do 200 mm</t>
  </si>
  <si>
    <t>-1573818057</t>
  </si>
  <si>
    <t>977151121</t>
  </si>
  <si>
    <t>Jádrové vrty diamantovými korunkami do stavebních materiálů D přes 110 do 120 mm</t>
  </si>
  <si>
    <t>-459108524</t>
  </si>
  <si>
    <t>3*0,5</t>
  </si>
  <si>
    <t>915331111</t>
  </si>
  <si>
    <t>559183614</t>
  </si>
  <si>
    <t>2*1"schod pokladna"</t>
  </si>
  <si>
    <t>978013161</t>
  </si>
  <si>
    <t>Otlučení (osekání) vnitřní vápenné nebo vápenocementové omítky stěn v rozsahu přes 30 do 50 %</t>
  </si>
  <si>
    <t>1128749960</t>
  </si>
  <si>
    <t>978059541</t>
  </si>
  <si>
    <t>Odsekání a odebrání obkladů stěn z vnitřních obkládaček plochy přes 1 m2</t>
  </si>
  <si>
    <t>1736056175</t>
  </si>
  <si>
    <t>997013211</t>
  </si>
  <si>
    <t>Vnitrostaveništní doprava suti a vybouraných hmot pro budovy v do 6 m ručně</t>
  </si>
  <si>
    <t>744244957</t>
  </si>
  <si>
    <t>Odvoz suti a vybouraných hmot na skládku nebo meziskládku do 1 km se složením</t>
  </si>
  <si>
    <t>-317156415</t>
  </si>
  <si>
    <t>-1764707533</t>
  </si>
  <si>
    <t>25,068*19 'Přepočtené koeficientem množství</t>
  </si>
  <si>
    <t>1078225448</t>
  </si>
  <si>
    <t>0,199+0,16+0,45</t>
  </si>
  <si>
    <t>171201211</t>
  </si>
  <si>
    <t>Poplatek za uložení odpadu ze sypkých materiálů na skládce - omítka (skládkovné)</t>
  </si>
  <si>
    <t>-1127504384</t>
  </si>
  <si>
    <t>1764139366</t>
  </si>
  <si>
    <t>1,272+5,918+1,491+0,624+2,16+1,1+0,394+1,213</t>
  </si>
  <si>
    <t>Poplatek za uložení na skládce (skládkovné) stavebního odpadu z plastických hmot kód odpadu 17 02 03</t>
  </si>
  <si>
    <t>-215565713</t>
  </si>
  <si>
    <t>1338979422</t>
  </si>
  <si>
    <t>25,055-0,809-4,954-14,172-0,157</t>
  </si>
  <si>
    <t>998011001</t>
  </si>
  <si>
    <t>Přesun hmot pro budovy zděné v do 6 m</t>
  </si>
  <si>
    <t>-1129169812</t>
  </si>
  <si>
    <t>Montáž lamelové žaluzie do oken zdvojených dřevěných otevíravých, sklápěcích a vyklápěcích</t>
  </si>
  <si>
    <t>1791500292</t>
  </si>
  <si>
    <t>1*1"pokladní okno"</t>
  </si>
  <si>
    <t>1365572748</t>
  </si>
  <si>
    <t>-1678092698</t>
  </si>
  <si>
    <t>Odvoz a likvidace stávajícího vnitřního mobiliáře/vybavení místnosti</t>
  </si>
  <si>
    <t>841064868</t>
  </si>
  <si>
    <t>721</t>
  </si>
  <si>
    <t>Zdravotechnika - vnitřní kanalizace</t>
  </si>
  <si>
    <t>721140802</t>
  </si>
  <si>
    <t>Demontáž potrubí litinové DN do 100</t>
  </si>
  <si>
    <t>1727457944</t>
  </si>
  <si>
    <t>5"sprcha"</t>
  </si>
  <si>
    <t>7"umyvadla"</t>
  </si>
  <si>
    <t>5"kuchyňka"</t>
  </si>
  <si>
    <t>721140806</t>
  </si>
  <si>
    <t>Demontáž potrubí litinové DN přes 100 do 200</t>
  </si>
  <si>
    <t>-823549398</t>
  </si>
  <si>
    <t>10"stoupací potrubí+odvod sklep"</t>
  </si>
  <si>
    <t>4"připojovací potrubí WC"</t>
  </si>
  <si>
    <t>721174025</t>
  </si>
  <si>
    <t>Potrubí kanalizační z PP odpadní DN 110</t>
  </si>
  <si>
    <t>147684797</t>
  </si>
  <si>
    <t>721174026</t>
  </si>
  <si>
    <t>Potrubí kanalizační z PP odpadní DN 125</t>
  </si>
  <si>
    <t>763580473</t>
  </si>
  <si>
    <t>Poznámka k položce:_x000D_
stoupací potrubí bude vhodně napojeno v patře pro možnoust budoucí výměny, na odvodu z objektu bude napojeno až za patu objektu na nově realizovanou přípojku v rámci zpevněných ploch</t>
  </si>
  <si>
    <t>721174043</t>
  </si>
  <si>
    <t>Potrubí kanalizační z PP připojovací DN 50</t>
  </si>
  <si>
    <t>-1579027420</t>
  </si>
  <si>
    <t>40"umyvadla, ohřívače, kuchyňky, sprcha"</t>
  </si>
  <si>
    <t>20"kondenzát odtah, rekuperace, klimatizace"</t>
  </si>
  <si>
    <t>721174045</t>
  </si>
  <si>
    <t>Potrubí kanalizační z PP připojovací DN 110</t>
  </si>
  <si>
    <t>-1083974245</t>
  </si>
  <si>
    <t>721194105</t>
  </si>
  <si>
    <t>Vyvedení a upevnění odpadních výpustek DN 50</t>
  </si>
  <si>
    <t>2114099958</t>
  </si>
  <si>
    <t>721194109</t>
  </si>
  <si>
    <t>Vyvedení a upevnění odpadních výpustek DN 110</t>
  </si>
  <si>
    <t>573550938</t>
  </si>
  <si>
    <t>721290111</t>
  </si>
  <si>
    <t>Zkouška těsnosti potrubí kanalizace vodou DN do 125</t>
  </si>
  <si>
    <t>90659682</t>
  </si>
  <si>
    <t>4+10+60+10</t>
  </si>
  <si>
    <t>998721201</t>
  </si>
  <si>
    <t>Přesun hmot procentní pro vnitřní kanalizace v objektech v do 6 m</t>
  </si>
  <si>
    <t>731066386</t>
  </si>
  <si>
    <t>722</t>
  </si>
  <si>
    <t>Zdravotechnika - vnitřní vodovod</t>
  </si>
  <si>
    <t>722130802</t>
  </si>
  <si>
    <t>Demontáž potrubí ocelové pozinkované závitové DN přes 25 do 40</t>
  </si>
  <si>
    <t>228744966</t>
  </si>
  <si>
    <t>722131934</t>
  </si>
  <si>
    <t>Potrubí pozinkované závitové propojení potrubí DN 32</t>
  </si>
  <si>
    <t>-32168875</t>
  </si>
  <si>
    <t>722174003</t>
  </si>
  <si>
    <t>Potrubí vodovodní plastové PPR svar polyfúze PN 16 D 25x3,5 mm</t>
  </si>
  <si>
    <t>710216115</t>
  </si>
  <si>
    <t>25"soc. zázemí+kuchyňka - studená voda -pokladna"</t>
  </si>
  <si>
    <t>35"soc. zázemí+kuchyňka - studená voda -DK"</t>
  </si>
  <si>
    <t>15"nápojový automat"</t>
  </si>
  <si>
    <t>30"byty příprava 3x + 1x centrálně"</t>
  </si>
  <si>
    <t>722174004</t>
  </si>
  <si>
    <t>Potrubí vodovodní plastové PPR svar polyfúze PN 16 D 32x4,4 mm</t>
  </si>
  <si>
    <t>-88527366</t>
  </si>
  <si>
    <t>Poznámka k položce:_x000D_
stoupací potrubí bude vhodně napojeno v patře pro možnoust budoucí výměny, ve sklepě až na patu přívodu do objektu.</t>
  </si>
  <si>
    <t>10"stoupací potrubí-studená voda"</t>
  </si>
  <si>
    <t>722174023</t>
  </si>
  <si>
    <t>Potrubí vodovodní plastové PPR svar polyfúze PN 20 D 25x4,2 mm</t>
  </si>
  <si>
    <t>-953723727</t>
  </si>
  <si>
    <t>15"soc. zázemí+kuchyňka - teplá voda DK"</t>
  </si>
  <si>
    <t>4"soc. zázemí+kuchyňka - teplá voda pokladna"</t>
  </si>
  <si>
    <t>722181242</t>
  </si>
  <si>
    <t>Ochrana vodovodního potrubí přilepenými termoizolačními trubicemi z PE tl přes 13 do 20 mm DN přes 22 do 45 mm</t>
  </si>
  <si>
    <t>-947842000</t>
  </si>
  <si>
    <t>105+10+19</t>
  </si>
  <si>
    <t>722190401</t>
  </si>
  <si>
    <t>Vyvedení a upevnění výpustku DN do 25</t>
  </si>
  <si>
    <t>-2054821144</t>
  </si>
  <si>
    <t>722220153</t>
  </si>
  <si>
    <t>Nástěnka závitová plastová PPR PN 20 DN 25 x G 3/4"</t>
  </si>
  <si>
    <t>-1885860112</t>
  </si>
  <si>
    <t>722240123</t>
  </si>
  <si>
    <t>Kohout kulový plastový PPR DN 25</t>
  </si>
  <si>
    <t>-1045560917</t>
  </si>
  <si>
    <t>722240124</t>
  </si>
  <si>
    <t>Kohout kulový plastový PPR DN 32</t>
  </si>
  <si>
    <t>-1702735564</t>
  </si>
  <si>
    <t>7221319R2</t>
  </si>
  <si>
    <t>Zřízení revizní niky s dvířky ve zdi pro podružné měření a možnosti uzavření</t>
  </si>
  <si>
    <t>525301613</t>
  </si>
  <si>
    <t>Poznámka k položce:_x000D_
Na vhodném místě dle vyjádření místního správce bude vysekána nika pro osazení podružného vodoměru s uzávěry s uzamykatelnými dvířky.</t>
  </si>
  <si>
    <t>722262227</t>
  </si>
  <si>
    <t>Vodoměr závitový jednovtokový suchoběžný dálkový odečet do 40°C G 3/4"x 130 R100 Qn 4,0 m3/h horizont</t>
  </si>
  <si>
    <t>1558125836</t>
  </si>
  <si>
    <t>Poznámka k položce:_x000D_
Dálkový odečet vodoměru bude implementován do jednotného systému pulsního odečtu SŽ přes DDTS, typ a provedení nutno koordinovat se zástupci odboru energetiky a služeb.</t>
  </si>
  <si>
    <t>1"doprava"</t>
  </si>
  <si>
    <t>1"pokladna"</t>
  </si>
  <si>
    <t>1"nápojové automaty"</t>
  </si>
  <si>
    <t>1"veřejné WC"</t>
  </si>
  <si>
    <t>1"byty centrálně"</t>
  </si>
  <si>
    <t>3"příprava byty budoucí"</t>
  </si>
  <si>
    <t>722270101</t>
  </si>
  <si>
    <t>Sestava vodoměrová závitová G 3/4</t>
  </si>
  <si>
    <t>-1600258977</t>
  </si>
  <si>
    <t>722290226</t>
  </si>
  <si>
    <t>Zkouška těsnosti vodovodního potrubí závitového DN do 50</t>
  </si>
  <si>
    <t>932854807</t>
  </si>
  <si>
    <t>722290234</t>
  </si>
  <si>
    <t>Proplach a dezinfekce vodovodního potrubí DN do 80</t>
  </si>
  <si>
    <t>-109662851</t>
  </si>
  <si>
    <t>998722201</t>
  </si>
  <si>
    <t>Přesun hmot procentní pro vnitřní vodovod v objektech v do 6 m</t>
  </si>
  <si>
    <t>-967341699</t>
  </si>
  <si>
    <t>725</t>
  </si>
  <si>
    <t>Zdravotechnika - zařizovací předměty</t>
  </si>
  <si>
    <t>725110811</t>
  </si>
  <si>
    <t>Demontáž klozetů splachovací s nádrží</t>
  </si>
  <si>
    <t>-535377669</t>
  </si>
  <si>
    <t>725112022</t>
  </si>
  <si>
    <t>Klozet keramický závěsný na nosné stěny s hlubokým splachováním odpad vodorovný</t>
  </si>
  <si>
    <t>-1050910530</t>
  </si>
  <si>
    <t>725210821</t>
  </si>
  <si>
    <t>Demontáž umyvadel bez výtokových armatur</t>
  </si>
  <si>
    <t>1028590098</t>
  </si>
  <si>
    <t>725211601</t>
  </si>
  <si>
    <t>Umyvadlo keramické bílé šířky 500 mm bez krytu na sifon připevněné na stěnu šrouby</t>
  </si>
  <si>
    <t>-2141284167</t>
  </si>
  <si>
    <t>725211705</t>
  </si>
  <si>
    <t>Umývátko keramické bílé rohové šířky do 450 mm připevněné na stěnu šrouby</t>
  </si>
  <si>
    <t>-1509204255</t>
  </si>
  <si>
    <t>725240811</t>
  </si>
  <si>
    <t>Demontáž kabin sprchových bez výtokových armatur</t>
  </si>
  <si>
    <t>135290710</t>
  </si>
  <si>
    <t>725240812</t>
  </si>
  <si>
    <t>Demontáž vaniček sprchových bez výtokových armatur</t>
  </si>
  <si>
    <t>921725865</t>
  </si>
  <si>
    <t>725241223</t>
  </si>
  <si>
    <t>Vanička sprchová z litého polymermramoru čtvrtkruhová 900x900 mm</t>
  </si>
  <si>
    <t>244376700</t>
  </si>
  <si>
    <t>725244813</t>
  </si>
  <si>
    <t>Zástěna sprchová rohová rámová se skleněnou výplní tl. 4 a 5 mm dveře posuvné dvoudílné na čtvrtkruhovou vaničku 900x900 mm</t>
  </si>
  <si>
    <t>-1819869244</t>
  </si>
  <si>
    <t>725320822</t>
  </si>
  <si>
    <t>Demontáž dřez dvojitý vestavěný v kuchyňských sestavách bez výtokových armatur</t>
  </si>
  <si>
    <t>1220020408</t>
  </si>
  <si>
    <t>725319111</t>
  </si>
  <si>
    <t>Montáž dřezu ostatních typů</t>
  </si>
  <si>
    <t>1267270783</t>
  </si>
  <si>
    <t>55231360</t>
  </si>
  <si>
    <t>dřez nerez vestavný s odkapní deskou 900x600mm</t>
  </si>
  <si>
    <t>-1340817894</t>
  </si>
  <si>
    <t>725530811</t>
  </si>
  <si>
    <t>Demontáž ohřívač elektrický přepadový do 12 l</t>
  </si>
  <si>
    <t>1042739818</t>
  </si>
  <si>
    <t>725530823</t>
  </si>
  <si>
    <t>Demontáž ohřívač elektrický tlakový přes 50 do 200 l</t>
  </si>
  <si>
    <t>837777961</t>
  </si>
  <si>
    <t>725532101</t>
  </si>
  <si>
    <t>Elektrický ohřívač zásobníkový akumulační závěsný svislý 10 l / 2 kW</t>
  </si>
  <si>
    <t>1108715701</t>
  </si>
  <si>
    <t>725532125</t>
  </si>
  <si>
    <t>Elektrický ohřívač zásobníkový akumulační závěsný svislý 180 l / 2,2 kW</t>
  </si>
  <si>
    <t>247554526</t>
  </si>
  <si>
    <t>725820801</t>
  </si>
  <si>
    <t>Demontáž baterie nástěnné do G 3 / 4</t>
  </si>
  <si>
    <t>-1726646123</t>
  </si>
  <si>
    <t>725821325</t>
  </si>
  <si>
    <t>Baterie dřezová stojánková páková s otáčivým kulatým ústím a délkou ramínka 220 mm</t>
  </si>
  <si>
    <t>22473480</t>
  </si>
  <si>
    <t>725822611</t>
  </si>
  <si>
    <t>Baterie umyvadlová stojánková páková bez výpusti</t>
  </si>
  <si>
    <t>184192194</t>
  </si>
  <si>
    <t>725849411</t>
  </si>
  <si>
    <t>Montáž baterie sprchové nástěnná s nastavitelnou výškou sprchy</t>
  </si>
  <si>
    <t>-1033504413</t>
  </si>
  <si>
    <t>55145590</t>
  </si>
  <si>
    <t>baterie sprchová páková včetně sprchové soupravy 150mm chrom</t>
  </si>
  <si>
    <t>813451649</t>
  </si>
  <si>
    <t>Poznámka k položce:_x000D_
Sprchová souprava = velká pevná sprchová hlavice + samostatná ruční sprchová nastavitelná hlavice + mýdelník</t>
  </si>
  <si>
    <t>725860811</t>
  </si>
  <si>
    <t>Demontáž uzávěrů zápachu jednoduchých</t>
  </si>
  <si>
    <t>-1777484423</t>
  </si>
  <si>
    <t>725861101</t>
  </si>
  <si>
    <t>Zápachová uzávěrka pro umyvadla DN 32</t>
  </si>
  <si>
    <t>-1373317885</t>
  </si>
  <si>
    <t>725862113</t>
  </si>
  <si>
    <t>Zápachová uzávěrka pro dřezy s přípojkou pro pračku nebo myčku DN 40/50</t>
  </si>
  <si>
    <t>637332745</t>
  </si>
  <si>
    <t>725865311</t>
  </si>
  <si>
    <t>Zápachová uzávěrka sprchových van DN 40/50 s kulovým kloubem na odtoku</t>
  </si>
  <si>
    <t>578709574</t>
  </si>
  <si>
    <t>6000036033</t>
  </si>
  <si>
    <t>Háček dvojitý Sanela SLZN 57X, nerezový, povrch matný</t>
  </si>
  <si>
    <t>-949451526</t>
  </si>
  <si>
    <t>6000220889</t>
  </si>
  <si>
    <t>Dávkovač mýdla Sanela SLZN 73, nerezový</t>
  </si>
  <si>
    <t>-1506458403</t>
  </si>
  <si>
    <t>6000222690</t>
  </si>
  <si>
    <t>Zásobník toaletních rolí Sanela SLZN 37, nerezový</t>
  </si>
  <si>
    <t>620208946</t>
  </si>
  <si>
    <t>6000101834</t>
  </si>
  <si>
    <t>WC štětka  Sanela SLZN 19X, povrch matný</t>
  </si>
  <si>
    <t>-237315709</t>
  </si>
  <si>
    <t>6000222691</t>
  </si>
  <si>
    <t>Zásobník na papírové ručníky Sanela SLZN 20X, nerezový</t>
  </si>
  <si>
    <t>106326132</t>
  </si>
  <si>
    <t>6000220869</t>
  </si>
  <si>
    <t>Koš nerezový Sanela SLZN 80X, 20 l, povrch matný</t>
  </si>
  <si>
    <t>386827120</t>
  </si>
  <si>
    <t>SNL.SLZN53</t>
  </si>
  <si>
    <t>Nerezový zásobník hygienických sáčků včetně náplně</t>
  </si>
  <si>
    <t>-1626825283</t>
  </si>
  <si>
    <t>6000036037</t>
  </si>
  <si>
    <t>Koš nerezový na hygienické potřeby závěsný 4,5 l Sanela SLZN 24, povrch matný</t>
  </si>
  <si>
    <t>-1045513173</t>
  </si>
  <si>
    <t>725980123</t>
  </si>
  <si>
    <t>Dvířka 30/30</t>
  </si>
  <si>
    <t>-953726411</t>
  </si>
  <si>
    <t>998725201</t>
  </si>
  <si>
    <t>Přesun hmot procentní pro zařizovací předměty v objektech v do 6 m</t>
  </si>
  <si>
    <t>58467402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</si>
  <si>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</si>
  <si>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</si>
  <si>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</si>
  <si>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</si>
  <si>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-703274109</t>
  </si>
  <si>
    <t>726191002</t>
  </si>
  <si>
    <t>Souprava pro předstěnovou montáž</t>
  </si>
  <si>
    <t>-1135448331</t>
  </si>
  <si>
    <t>998726211</t>
  </si>
  <si>
    <t>Přesun hmot procentní pro instalační prefabrikáty v objektech v do 6 m</t>
  </si>
  <si>
    <t>-340491723</t>
  </si>
  <si>
    <t>727</t>
  </si>
  <si>
    <t>Zdravotechnika - požární ochrana</t>
  </si>
  <si>
    <t>722259115</t>
  </si>
  <si>
    <t>Skříň pro hasicí přístroj</t>
  </si>
  <si>
    <t>-369946061</t>
  </si>
  <si>
    <t>44932114</t>
  </si>
  <si>
    <t>přístroj hasicí ruční práškový PG 6 LE</t>
  </si>
  <si>
    <t>750982189</t>
  </si>
  <si>
    <t>HZS423R</t>
  </si>
  <si>
    <t>Revize požární ochrany vč. vyhotovení zprávy - revize "D" pro RHP</t>
  </si>
  <si>
    <t>999583213</t>
  </si>
  <si>
    <t>731</t>
  </si>
  <si>
    <t>Ústřední vytápění - kotelny</t>
  </si>
  <si>
    <t>731200813</t>
  </si>
  <si>
    <t>Demontáž kotle ocelového výkon do 25 kW</t>
  </si>
  <si>
    <t>1634492128</t>
  </si>
  <si>
    <t>731251116</t>
  </si>
  <si>
    <t>Kotel ocelový elektrický závěsný přímotopný o výkonu 12 kW</t>
  </si>
  <si>
    <t>-327163861</t>
  </si>
  <si>
    <t>731391822</t>
  </si>
  <si>
    <t>Vypuštění vody z kotle čerpadlem pl kotle přes 5 do 10 m2</t>
  </si>
  <si>
    <t>-1621422374</t>
  </si>
  <si>
    <t>735511142</t>
  </si>
  <si>
    <t>Prostorový termostat programovatelný týdenní bezdrátový</t>
  </si>
  <si>
    <t>294999342</t>
  </si>
  <si>
    <t>998731201</t>
  </si>
  <si>
    <t>Přesun hmot procentní pro kotelny v objektech v do 6 m</t>
  </si>
  <si>
    <t>-371625712</t>
  </si>
  <si>
    <t>733</t>
  </si>
  <si>
    <t>Ústřední vytápění - rozvodné potrubí</t>
  </si>
  <si>
    <t>733110806</t>
  </si>
  <si>
    <t>Demontáž potrubí ocelového závitového do DN 32</t>
  </si>
  <si>
    <t>-365010528</t>
  </si>
  <si>
    <t>733223303</t>
  </si>
  <si>
    <t>Potrubí měděné tvrdé spojované lisováním do D 22x1 mm</t>
  </si>
  <si>
    <t>961995226</t>
  </si>
  <si>
    <t>2*57</t>
  </si>
  <si>
    <t>733224224</t>
  </si>
  <si>
    <t>Příplatek k potrubí měděnému za zhotovení přípojky z trubek měděných do D 22x1 mm</t>
  </si>
  <si>
    <t>-1916770987</t>
  </si>
  <si>
    <t>6*2</t>
  </si>
  <si>
    <t>733291101</t>
  </si>
  <si>
    <t>Zkouška těsnosti potrubí měděné D do 35x1,5</t>
  </si>
  <si>
    <t>-1858524189</t>
  </si>
  <si>
    <t>733811231</t>
  </si>
  <si>
    <t>Ochrana potrubí ústředního vytápění termoizolačními trubicemi z PE tl přes 9 do 13 mm DN do 22 mm</t>
  </si>
  <si>
    <t>-1330655585</t>
  </si>
  <si>
    <t>73319192R</t>
  </si>
  <si>
    <t>Prostupy, chráničky, ostatní pomocný materiál a práce</t>
  </si>
  <si>
    <t>753789557</t>
  </si>
  <si>
    <t>998733201</t>
  </si>
  <si>
    <t>Přesun hmot procentní pro rozvody potrubí v objektech v do 6 m</t>
  </si>
  <si>
    <t>-174826096</t>
  </si>
  <si>
    <t>734</t>
  </si>
  <si>
    <t>Ústřední vytápění - armatury</t>
  </si>
  <si>
    <t>734221682</t>
  </si>
  <si>
    <t>Termostatická hlavice kapalinová PN 10 do 110°C otopných těles VK</t>
  </si>
  <si>
    <t>1794479561</t>
  </si>
  <si>
    <t>734261403</t>
  </si>
  <si>
    <t>Armatura připojovací rohová G 3/4x18 PN 10 do 110°C radiátorů typu VK</t>
  </si>
  <si>
    <t>-8203206</t>
  </si>
  <si>
    <t>734291124</t>
  </si>
  <si>
    <t>Kohout plnící a vypouštěcí G 3/4 PN 10 do 90°C závitový</t>
  </si>
  <si>
    <t>1882043946</t>
  </si>
  <si>
    <t>734291263</t>
  </si>
  <si>
    <t>Filtr závitový přímý G 3/4 PN 30 do 110°C s vnitřními závity</t>
  </si>
  <si>
    <t>603285328</t>
  </si>
  <si>
    <t>734292714</t>
  </si>
  <si>
    <t>Kohout kulový přímý G 3/4 PN 42 do 185°C vnitřní závit</t>
  </si>
  <si>
    <t>-1979768611</t>
  </si>
  <si>
    <t>998734201</t>
  </si>
  <si>
    <t>Přesun hmot procentní pro armatury v objektech v do 6 m</t>
  </si>
  <si>
    <t>-2068286768</t>
  </si>
  <si>
    <t>735</t>
  </si>
  <si>
    <t>Ústřední vytápění - otopná tělesa</t>
  </si>
  <si>
    <t>735111810.1</t>
  </si>
  <si>
    <t>Demontáž otopného tělesa</t>
  </si>
  <si>
    <t>1608896815</t>
  </si>
  <si>
    <t>735494811</t>
  </si>
  <si>
    <t>Vypuštění vody z otopných těles</t>
  </si>
  <si>
    <t>-866632020</t>
  </si>
  <si>
    <t>735164261</t>
  </si>
  <si>
    <t>Otopné těleso trubkové výška/délka 1500/595 mm</t>
  </si>
  <si>
    <t>1717604623</t>
  </si>
  <si>
    <t>735152579.KRD</t>
  </si>
  <si>
    <t>Otopné těleso panelové VK dvoudeskové 2 přídavné přestupní plochy KORADO Radik VK typ 22 výška/délka 600/1200mm výkon 2015W</t>
  </si>
  <si>
    <t>1696953038</t>
  </si>
  <si>
    <t>2"0P02, 0P06"</t>
  </si>
  <si>
    <t>735152679.KRD</t>
  </si>
  <si>
    <t>Otopné těleso panelové VK třídeskové 3 přídavné přestupní plochy KORADO Radik VK typ 33 výška/délka 600/1200 mm výkon 2887 W</t>
  </si>
  <si>
    <t>-2136139677</t>
  </si>
  <si>
    <t>3"0P01"</t>
  </si>
  <si>
    <t>998735201</t>
  </si>
  <si>
    <t>Přesun hmot procentní pro otopná tělesa v objektech v do 6 m</t>
  </si>
  <si>
    <t>-773841891</t>
  </si>
  <si>
    <t>735.1</t>
  </si>
  <si>
    <t xml:space="preserve"> Ostatní náklady, najetí, komplexní vyzkoušení, seřízení a zaregulování otopné soustavy</t>
  </si>
  <si>
    <t>HZS2221</t>
  </si>
  <si>
    <t>seřízení a zaregulování, topná zkouška dle ČSN 060310, napuštění a odvzdušnění</t>
  </si>
  <si>
    <t>hod</t>
  </si>
  <si>
    <t>1014004079</t>
  </si>
  <si>
    <t>742110104</t>
  </si>
  <si>
    <t>Montáž kabelového žlabu pro slaboproud drátěného 250/100 mm</t>
  </si>
  <si>
    <t>-2047590557</t>
  </si>
  <si>
    <t>34575601</t>
  </si>
  <si>
    <t>žlab kabelový drátěný galvanicky zinkovaný 250/100mm včetně příslušenství</t>
  </si>
  <si>
    <t>-727609193</t>
  </si>
  <si>
    <t>50*1,02 'Přepočtené koeficientem množství</t>
  </si>
  <si>
    <t>742110401</t>
  </si>
  <si>
    <t>Montáž instalačních kanálů pro slaboproud plastových jednokomorových</t>
  </si>
  <si>
    <t>-1442772058</t>
  </si>
  <si>
    <t>56245113</t>
  </si>
  <si>
    <t>žlab kabelový s víkem ze směsových plastů 130x130mm včetně příslušenství</t>
  </si>
  <si>
    <t>529857663</t>
  </si>
  <si>
    <t>20*1,02 'Přepočtené koeficientem množství</t>
  </si>
  <si>
    <t>Pol130R</t>
  </si>
  <si>
    <t>Elektroinstalační chránička ohebná, pr. 25mm, 750N/5cm</t>
  </si>
  <si>
    <t>1295043096</t>
  </si>
  <si>
    <t>144"datové zásuvky"</t>
  </si>
  <si>
    <t>10"příprava EZS pokladna"</t>
  </si>
  <si>
    <t>159</t>
  </si>
  <si>
    <t>Pol114R</t>
  </si>
  <si>
    <t>Datová zásuvka pod omítku, nosná maska pro možnost instalace 2 keystonů, rámeček, design dle výběru investora</t>
  </si>
  <si>
    <t>-2100694939</t>
  </si>
  <si>
    <t>Poznámka k položce:_x000D_
Zásuvka datová Panduit C2PAW kompletní, UTP 2-portová zásuvka pod omítku, arktická bílá</t>
  </si>
  <si>
    <t>4"pokladna"</t>
  </si>
  <si>
    <t>160</t>
  </si>
  <si>
    <t>Pol114R2</t>
  </si>
  <si>
    <t>Datová zásuvka nástěnná/do žlabu, nosná maska pro možnost instalace 2 keystonů, rámeček, design dle výběru investora</t>
  </si>
  <si>
    <t>301243565</t>
  </si>
  <si>
    <t>Poznámka k položce:_x000D_
Zásuvka datová Panduit C2PAW kompletní, UTP 2-portová zásuvka nástěnná/ do žlabu, arktická bílá</t>
  </si>
  <si>
    <t>2*7"DK"</t>
  </si>
  <si>
    <t>161</t>
  </si>
  <si>
    <t>Pol117R</t>
  </si>
  <si>
    <t>Keystone 1xRJ45 kat.6, nestíněný</t>
  </si>
  <si>
    <t>303631685</t>
  </si>
  <si>
    <t>Poznámka k položce:_x000D_
Modul UTP Panduit CJ588BL, RJ-45, C5E, Mini-Jack</t>
  </si>
  <si>
    <t>18*2 'Přepočtené koeficientem množství</t>
  </si>
  <si>
    <t>162</t>
  </si>
  <si>
    <t>Pol118R</t>
  </si>
  <si>
    <t>Přístrojová krabice pod omítku</t>
  </si>
  <si>
    <t>-651190710</t>
  </si>
  <si>
    <t>163</t>
  </si>
  <si>
    <t>Pol122R</t>
  </si>
  <si>
    <t>Instalační datový kabel nestíněný U/UTP Cat.6 (třída E -250 MHz) 4 x 2 x AWG23/1 Belden</t>
  </si>
  <si>
    <t>253676860</t>
  </si>
  <si>
    <t>Poznámka k položce:_x000D_
PVC, plně odpovídajíc požadavkům na třídu E (např. 1000Base-T, 100Base-TX, ATM), VoIP a PoE, maximální přenosová rychlost podle ČSN EN 50173-1: 1 Gbit/s, NVP - 0,70c, třída reakce na oheň - Eca, pro instalaci ve vnitřním prostředí.</t>
  </si>
  <si>
    <t>28*45+8*35"datové zásuvky"</t>
  </si>
  <si>
    <t>164</t>
  </si>
  <si>
    <t>Pol125R</t>
  </si>
  <si>
    <t>Štítky pro označení kabelů (100ks)</t>
  </si>
  <si>
    <t>bal</t>
  </si>
  <si>
    <t>-1212852382</t>
  </si>
  <si>
    <t>165</t>
  </si>
  <si>
    <t>Pol129R</t>
  </si>
  <si>
    <t>Zprovoznění a propojení nové datové sítě ve stávajícím datovém racku</t>
  </si>
  <si>
    <t>877876828</t>
  </si>
  <si>
    <t>Poznámka k položce:_x000D_
Veškeré práce na zařízení musí být koordinovány s dotčenými správci ČD - Telematika a.s., TÚDC, SSZT aj.</t>
  </si>
  <si>
    <t>166</t>
  </si>
  <si>
    <t>Pol138</t>
  </si>
  <si>
    <t>Drobný elektroinstalační materiál</t>
  </si>
  <si>
    <t>-1976507282</t>
  </si>
  <si>
    <t>167</t>
  </si>
  <si>
    <t>Pol139R</t>
  </si>
  <si>
    <t>Certifikované proměření metalické kabeláže dle zásad ISO 11801 včetně vyhotovení protokolů</t>
  </si>
  <si>
    <t>1550289304</t>
  </si>
  <si>
    <t>168</t>
  </si>
  <si>
    <t>Pol143R</t>
  </si>
  <si>
    <t>Dokumentace skutečného provedení včetně kabelových tras, dodávka</t>
  </si>
  <si>
    <t>-1151097221</t>
  </si>
  <si>
    <t>169</t>
  </si>
  <si>
    <t>998742201</t>
  </si>
  <si>
    <t>Přesun hmot procentní pro slaboproud v objektech v do 6 m</t>
  </si>
  <si>
    <t>-2128322766</t>
  </si>
  <si>
    <t>170</t>
  </si>
  <si>
    <t>762081150</t>
  </si>
  <si>
    <t>Hoblování hraněného řeziva ve staveništní dílně</t>
  </si>
  <si>
    <t>-352365777</t>
  </si>
  <si>
    <t>171</t>
  </si>
  <si>
    <t>762083121</t>
  </si>
  <si>
    <t>Impregnace řeziva proti dřevokaznému hmyzu, houbám a plísním máčením třída ohrožení 1 a 2</t>
  </si>
  <si>
    <t>-1289097194</t>
  </si>
  <si>
    <t>172</t>
  </si>
  <si>
    <t>762511226</t>
  </si>
  <si>
    <t>Podlahové kce podkladové z desek OSB tl 22 mm nebroušených na pero a drážku lepených</t>
  </si>
  <si>
    <t>1979499775</t>
  </si>
  <si>
    <t>10,8"0P06-zvýšená podlaha"</t>
  </si>
  <si>
    <t>173</t>
  </si>
  <si>
    <t>762511294</t>
  </si>
  <si>
    <t>Podlahové kce podkladové dvouvrstvé z desek OSB tl 2x15 mm broušených na pero a drážku šroubovaných</t>
  </si>
  <si>
    <t>-1887492690</t>
  </si>
  <si>
    <t>174</t>
  </si>
  <si>
    <t>762512261</t>
  </si>
  <si>
    <t>Montáž podlahové kce podkladového roštu</t>
  </si>
  <si>
    <t>610561165</t>
  </si>
  <si>
    <t>10*1,9</t>
  </si>
  <si>
    <t>175</t>
  </si>
  <si>
    <t>60512130</t>
  </si>
  <si>
    <t>hranol stavební řezivo průřezu do 224cm2 do dl 6m</t>
  </si>
  <si>
    <t>-1482649040</t>
  </si>
  <si>
    <t>10*1,9*0,12*0,12</t>
  </si>
  <si>
    <t>0,274*1,15 'Přepočtené koeficientem množství</t>
  </si>
  <si>
    <t>176</t>
  </si>
  <si>
    <t>762595001</t>
  </si>
  <si>
    <t>Spojovací prostředky pro položení dřevěných podlah a zakrytí kanálů</t>
  </si>
  <si>
    <t>1814627528</t>
  </si>
  <si>
    <t>177</t>
  </si>
  <si>
    <t>998762201</t>
  </si>
  <si>
    <t>Přesun hmot procentní pro kce tesařské v objektech v do 6 m</t>
  </si>
  <si>
    <t>-605480950</t>
  </si>
  <si>
    <t>763</t>
  </si>
  <si>
    <t>Konstrukce suché výstavby</t>
  </si>
  <si>
    <t>178</t>
  </si>
  <si>
    <t>763131511</t>
  </si>
  <si>
    <t>SDK podhled deska 1xA 12,5 bez izolace jednovrstvá spodní kce profil CD+UD</t>
  </si>
  <si>
    <t>-528600902</t>
  </si>
  <si>
    <t>179</t>
  </si>
  <si>
    <t>763131551</t>
  </si>
  <si>
    <t>SDK podhled deska 1xH2 12,5 bez izolace jednovrstvá spodní kce profil CD+UD</t>
  </si>
  <si>
    <t>-1245015218</t>
  </si>
  <si>
    <t>1,6+2</t>
  </si>
  <si>
    <t>180</t>
  </si>
  <si>
    <t>763131714</t>
  </si>
  <si>
    <t>SDK podhled základní penetrační nátěr</t>
  </si>
  <si>
    <t>-1804353658</t>
  </si>
  <si>
    <t>14,4+3,6</t>
  </si>
  <si>
    <t>181</t>
  </si>
  <si>
    <t>763431001</t>
  </si>
  <si>
    <t>Montáž minerálního podhledu s vyjímatelnými panely vel. do 0,36 m2 na zavěšený viditelný rošt</t>
  </si>
  <si>
    <t>2031684265</t>
  </si>
  <si>
    <t>35+9,3+7,5+10,8+2,6+1,7</t>
  </si>
  <si>
    <t>182</t>
  </si>
  <si>
    <t>59030570</t>
  </si>
  <si>
    <t>podhled kazetový bez děrování viditelný rastr tl 10mm 600x600mm</t>
  </si>
  <si>
    <t>946497865</t>
  </si>
  <si>
    <t>66,9*1,1 'Přepočtené koeficientem množství</t>
  </si>
  <si>
    <t>183</t>
  </si>
  <si>
    <t>998763401</t>
  </si>
  <si>
    <t>Přesun hmot procentní pro sádrokartonové konstrukce v objektech v do 6 m</t>
  </si>
  <si>
    <t>219012156</t>
  </si>
  <si>
    <t>184</t>
  </si>
  <si>
    <t>766660001</t>
  </si>
  <si>
    <t>Montáž dveřních křídel otvíravých jednokřídlových š do 0,8 m do ocelové zárubně</t>
  </si>
  <si>
    <t>-810283342</t>
  </si>
  <si>
    <t>185</t>
  </si>
  <si>
    <t>61162086</t>
  </si>
  <si>
    <t>dveře jednokřídlé dřevotřískové povrch laminátový plné 800x1970-2100mm</t>
  </si>
  <si>
    <t>1739280522</t>
  </si>
  <si>
    <t>186</t>
  </si>
  <si>
    <t>61162085</t>
  </si>
  <si>
    <t>dveře jednokřídlé dřevotřískové povrch laminátový plné 700x1970-2100mm</t>
  </si>
  <si>
    <t>1686515710</t>
  </si>
  <si>
    <t>187</t>
  </si>
  <si>
    <t>766660002</t>
  </si>
  <si>
    <t>Montáž dveřních křídel otvíravých jednokřídlových š přes 0,8 m do ocelové zárubně</t>
  </si>
  <si>
    <t>-1906129541</t>
  </si>
  <si>
    <t>188</t>
  </si>
  <si>
    <t>61173211</t>
  </si>
  <si>
    <t>dveře jednokřídlé dřevotřískové s 2 x hliníkovým plechem 800-900x1970mm bezpečnostní do bytu třídy RC2</t>
  </si>
  <si>
    <t>-1545564294</t>
  </si>
  <si>
    <t>2"0P05,0P13"</t>
  </si>
  <si>
    <t>189</t>
  </si>
  <si>
    <t>6117321R2</t>
  </si>
  <si>
    <t>dveře jednokřídlé 800x1970mm bezpečnostní do pokladny třídy 4 dle ČSN EN 1627; včetně kukátka a vnitřního řetízku, balistická odolnost FB3 dle ČSN EN 1522;</t>
  </si>
  <si>
    <t>-56339881</t>
  </si>
  <si>
    <t>Poznámka k položce:_x000D_
Provedení dle pokynu SŽ PO-…/2021-GŘ</t>
  </si>
  <si>
    <t>190</t>
  </si>
  <si>
    <t>766660728</t>
  </si>
  <si>
    <t>Montáž dveřního interiérového kování - zámku</t>
  </si>
  <si>
    <t>445508837</t>
  </si>
  <si>
    <t>191</t>
  </si>
  <si>
    <t>54924011</t>
  </si>
  <si>
    <t>zámek zadlabací vložkový pravolevý</t>
  </si>
  <si>
    <t>96315413</t>
  </si>
  <si>
    <t>192</t>
  </si>
  <si>
    <t>54924011.1</t>
  </si>
  <si>
    <t>zámek zadlabací vložkový pravolevý bezpečnostní RC2</t>
  </si>
  <si>
    <t>1377008764</t>
  </si>
  <si>
    <t>193</t>
  </si>
  <si>
    <t>54924011.2</t>
  </si>
  <si>
    <t>zámek zadlabací vložkový pravolevý bezpečnostní tř.4</t>
  </si>
  <si>
    <t>-234172712</t>
  </si>
  <si>
    <t>194</t>
  </si>
  <si>
    <t>54924005</t>
  </si>
  <si>
    <t>zámek zadlabací mezipokojový levý pro WC kování rozteč 72x55mm</t>
  </si>
  <si>
    <t>-261220733</t>
  </si>
  <si>
    <t>195</t>
  </si>
  <si>
    <t>54964148</t>
  </si>
  <si>
    <t>vložka cylindrická + 10 klíčů</t>
  </si>
  <si>
    <t>-320223727</t>
  </si>
  <si>
    <t>196</t>
  </si>
  <si>
    <t>54964148.1</t>
  </si>
  <si>
    <t>vložka cylindrická bezpečnostní RC2 + 10 klíčů</t>
  </si>
  <si>
    <t>-305474859</t>
  </si>
  <si>
    <t>197</t>
  </si>
  <si>
    <t>54964148.2</t>
  </si>
  <si>
    <t>vložka cylindrická bezpečnostní tř. 4 + 10 klíčů</t>
  </si>
  <si>
    <t>-692866268</t>
  </si>
  <si>
    <t>198</t>
  </si>
  <si>
    <t>766660729</t>
  </si>
  <si>
    <t>Montáž dveřního interiérového kování - štítku s klikou</t>
  </si>
  <si>
    <t>-2146780435</t>
  </si>
  <si>
    <t>199</t>
  </si>
  <si>
    <t>54914130</t>
  </si>
  <si>
    <t>kování bezpečnostní madlo/klika RC2</t>
  </si>
  <si>
    <t>-433502356</t>
  </si>
  <si>
    <t>200</t>
  </si>
  <si>
    <t>54914130.1</t>
  </si>
  <si>
    <t>kování bezpečnostní madlo/klika tř. 4</t>
  </si>
  <si>
    <t>-2051845460</t>
  </si>
  <si>
    <t>201</t>
  </si>
  <si>
    <t>54914123</t>
  </si>
  <si>
    <t>kování rozetové klika/klika</t>
  </si>
  <si>
    <t>1739439890</t>
  </si>
  <si>
    <t>202</t>
  </si>
  <si>
    <t>54914128</t>
  </si>
  <si>
    <t>kování rozetové spodní pro WC</t>
  </si>
  <si>
    <t>1005664082</t>
  </si>
  <si>
    <t>203</t>
  </si>
  <si>
    <t>766691914</t>
  </si>
  <si>
    <t>Vyvěšení nebo zavěšení dřevěných křídel dveří pl do 2 m2</t>
  </si>
  <si>
    <t>347209004</t>
  </si>
  <si>
    <t>204</t>
  </si>
  <si>
    <t>766441821</t>
  </si>
  <si>
    <t>Demontáž parapetních desek dřevěných nebo plastových šířky do 300 mm délky do 2000 mm</t>
  </si>
  <si>
    <t>1247008066</t>
  </si>
  <si>
    <t>205</t>
  </si>
  <si>
    <t>766694111</t>
  </si>
  <si>
    <t>Montáž parapetních desek dřevěných nebo plastových š do 30 cm dl do 1,0 m</t>
  </si>
  <si>
    <t>1948358711</t>
  </si>
  <si>
    <t>206</t>
  </si>
  <si>
    <t>766694112</t>
  </si>
  <si>
    <t>Montáž parapetních desek dřevěných nebo plastových š do 30 cm dl přes 1,0 do 1,6 m</t>
  </si>
  <si>
    <t>875891502</t>
  </si>
  <si>
    <t>207</t>
  </si>
  <si>
    <t>61144405</t>
  </si>
  <si>
    <t>parapet plastový vnitřní komůrkový tl 20mm š do 500mm</t>
  </si>
  <si>
    <t>94226737</t>
  </si>
  <si>
    <t>6*1,5+0,8</t>
  </si>
  <si>
    <t>208</t>
  </si>
  <si>
    <t>1690263345</t>
  </si>
  <si>
    <t>209</t>
  </si>
  <si>
    <t>766491851</t>
  </si>
  <si>
    <t>Demontáž prahů dveří jednokřídlových</t>
  </si>
  <si>
    <t>789772672</t>
  </si>
  <si>
    <t>210</t>
  </si>
  <si>
    <t>766695213</t>
  </si>
  <si>
    <t>Montáž truhlářských prahů dveří jednokřídlových šířky přes 10 cm</t>
  </si>
  <si>
    <t>-1962650125</t>
  </si>
  <si>
    <t>211</t>
  </si>
  <si>
    <t>61187141</t>
  </si>
  <si>
    <t>práh dveřní dřevěný dubový tl 20mm dl 720mm š 150mm vč. povrch. úpravy</t>
  </si>
  <si>
    <t>1002486778</t>
  </si>
  <si>
    <t>212</t>
  </si>
  <si>
    <t>61187161</t>
  </si>
  <si>
    <t>práh dveřní dřevěný dubový tl 20mm dl 820mm š 150mm vč. povrchové úpravy</t>
  </si>
  <si>
    <t>724835650</t>
  </si>
  <si>
    <t>213</t>
  </si>
  <si>
    <t>61187181</t>
  </si>
  <si>
    <t>práh dveřní dřevěný dubový tl 20mm dl 920mm š 150mm vč. povrch. úpravy</t>
  </si>
  <si>
    <t>-654074160</t>
  </si>
  <si>
    <t>214</t>
  </si>
  <si>
    <t>76681111R</t>
  </si>
  <si>
    <t>Kuchyňská linka sektorová (skládaná) vč. horních skříněk a pracovní desky</t>
  </si>
  <si>
    <t>864329258</t>
  </si>
  <si>
    <t>2*1,8</t>
  </si>
  <si>
    <t>215</t>
  </si>
  <si>
    <t>998766201</t>
  </si>
  <si>
    <t>Přesun hmot procentní pro konstrukce truhlářské v objektech v do 6 m</t>
  </si>
  <si>
    <t>-1031122866</t>
  </si>
  <si>
    <t>216</t>
  </si>
  <si>
    <t>767610216R</t>
  </si>
  <si>
    <t>Montáž oken bezpečnostních s balistickou odolností</t>
  </si>
  <si>
    <t>1398175011</t>
  </si>
  <si>
    <t>217</t>
  </si>
  <si>
    <t>55341333R</t>
  </si>
  <si>
    <t>pokladní okno,kovový rám RAL dle výběru investora, bezpečnostní, neprůstřelné, spodní část uzpůsobena pro prodej jízdenek - přesuvná miska, včetně navazujícího parapetu a oplechování, možnost uzamčení z prostoru pokladny včetně zajištění proti vloupání</t>
  </si>
  <si>
    <t>-816335821</t>
  </si>
  <si>
    <t>Poznámka k položce:_x000D_
provedení viz vzor v TZ a pokynu SŽ SŽ PO-…/2021-GŘ, přepdpokládané barevné řešení RAL 7016_x000D_
_x000D_
bezpečnostní třída minimálně P2A dle ČSN EN 356;balistická odolnost minimálně BR2 dle ČSN EN 1063._x000D_
_x000D_
Pokladní přesuvná miska pro předávání hotovosti, jízdního dokladu, platebního terminálu a POPů (š150 mm x d 300 mm x v 100 mm) bude součástí odkládacích ploch – pultu/parapetu</t>
  </si>
  <si>
    <t>218</t>
  </si>
  <si>
    <t>55341333R2</t>
  </si>
  <si>
    <t>komunikátor pokladního okna</t>
  </si>
  <si>
    <t>26266135</t>
  </si>
  <si>
    <t xml:space="preserve">Poznámka k položce:_x000D_
provedení viz pokyn SŽ SŽ PO-…/2021-GŘ_x000D_
_x000D_
komunikátor mezi pokladní a cestujícím; obsahuje na každé straně pokladního okna mikrofon a reproduktor; v prostoru pokladny je nainstalována základna umožňující ovládání hlasitosti._x000D_
</t>
  </si>
  <si>
    <t>219</t>
  </si>
  <si>
    <t>55341333R3</t>
  </si>
  <si>
    <t>Indukční smyčka pokladního okna</t>
  </si>
  <si>
    <t>1583639240</t>
  </si>
  <si>
    <t xml:space="preserve">Poznámka k položce:_x000D_
provedení viz pokyn SŽ SŽ PO-…/2021-GŘ_x000D_
_x000D_
z vnitřní strany pokladního okna bude umístěna indukční smyčka pro sluchově postižené; smyčka bude pevně uchycena na pokladním okně._x000D_
</t>
  </si>
  <si>
    <t>220</t>
  </si>
  <si>
    <t>-1316646054</t>
  </si>
  <si>
    <t>50"odkládací pulty"</t>
  </si>
  <si>
    <t>20"ostatní"</t>
  </si>
  <si>
    <t>221</t>
  </si>
  <si>
    <t>1269798951</t>
  </si>
  <si>
    <t>771</t>
  </si>
  <si>
    <t>Podlahy z dlaždic</t>
  </si>
  <si>
    <t>222</t>
  </si>
  <si>
    <t>771111011</t>
  </si>
  <si>
    <t>Vysátí podkladu před pokládkou dlažby</t>
  </si>
  <si>
    <t>1693397851</t>
  </si>
  <si>
    <t>9,3+1,6+2+14,4+2,6+1,7</t>
  </si>
  <si>
    <t>223</t>
  </si>
  <si>
    <t>771121011</t>
  </si>
  <si>
    <t>Nátěr penetrační na podlahu</t>
  </si>
  <si>
    <t>-1902860249</t>
  </si>
  <si>
    <t>224</t>
  </si>
  <si>
    <t>771151016</t>
  </si>
  <si>
    <t>Samonivelační stěrka podlah pevnosti 20 MPa tl přes 12 do 15 mm</t>
  </si>
  <si>
    <t>894061</t>
  </si>
  <si>
    <t>225</t>
  </si>
  <si>
    <t>771474142</t>
  </si>
  <si>
    <t>Montáž soklíků z dlaždic keramických s požlábkem flexibilní lepidlo v do 120 mm</t>
  </si>
  <si>
    <t>699188329</t>
  </si>
  <si>
    <t>12,2+5+5,7+17,6+9,2+5,3</t>
  </si>
  <si>
    <t>226</t>
  </si>
  <si>
    <t>59761281.2</t>
  </si>
  <si>
    <t>sokl s položlábkem-dlažba keramická slinutá protiskluzná do interiéru i exteriéru v. 100mm</t>
  </si>
  <si>
    <t>1155763981</t>
  </si>
  <si>
    <t>55*1,1 'Přepočtené koeficientem množství</t>
  </si>
  <si>
    <t>227</t>
  </si>
  <si>
    <t>771574263</t>
  </si>
  <si>
    <t>Montáž podlah keramických pro mechanické zatížení protiskluzných lepených flexibilním lepidlem přes 9 do 12 ks/m2</t>
  </si>
  <si>
    <t>232626311</t>
  </si>
  <si>
    <t>228</t>
  </si>
  <si>
    <t>59761409</t>
  </si>
  <si>
    <t>dlažba keramická slinutá protiskluzná do interiéru i exteriéru pro vysoké mechanické namáhání přes 9 do 12ks/m2</t>
  </si>
  <si>
    <t>1606365316</t>
  </si>
  <si>
    <t>31,6*1,1 'Přepočtené koeficientem množství</t>
  </si>
  <si>
    <t>229</t>
  </si>
  <si>
    <t>771591112</t>
  </si>
  <si>
    <t>Izolace pod dlažbu nátěrem nebo stěrkou ve dvou vrstvách</t>
  </si>
  <si>
    <t>-488801985</t>
  </si>
  <si>
    <t>1,6+2+2,6"sociálky"</t>
  </si>
  <si>
    <t>230</t>
  </si>
  <si>
    <t>771591117</t>
  </si>
  <si>
    <t>Podlahy spárování akrylem</t>
  </si>
  <si>
    <t>1766935220</t>
  </si>
  <si>
    <t>231</t>
  </si>
  <si>
    <t>771591123</t>
  </si>
  <si>
    <t>Podlahy separační provazec do pružných spar průměru 8 mm</t>
  </si>
  <si>
    <t>-210596661</t>
  </si>
  <si>
    <t>232</t>
  </si>
  <si>
    <t>771592011</t>
  </si>
  <si>
    <t>Čištění vnitřních ploch podlah nebo schodišť po položení dlažby chemickými prostředky</t>
  </si>
  <si>
    <t>-508008205</t>
  </si>
  <si>
    <t>233</t>
  </si>
  <si>
    <t>998771201</t>
  </si>
  <si>
    <t>Přesun hmot procentní pro podlahy z dlaždic v objektech v do 6 m</t>
  </si>
  <si>
    <t>-1593997671</t>
  </si>
  <si>
    <t>776</t>
  </si>
  <si>
    <t>Podlahy povlakové</t>
  </si>
  <si>
    <t>234</t>
  </si>
  <si>
    <t>776201812</t>
  </si>
  <si>
    <t>Demontáž lepených povlakových podlah s podložkou ručně</t>
  </si>
  <si>
    <t>678474149</t>
  </si>
  <si>
    <t>12,35+35</t>
  </si>
  <si>
    <t>235</t>
  </si>
  <si>
    <t>776991821</t>
  </si>
  <si>
    <t>Odstranění lepidla ručně z podlah</t>
  </si>
  <si>
    <t>-647215439</t>
  </si>
  <si>
    <t>236</t>
  </si>
  <si>
    <t>776111311</t>
  </si>
  <si>
    <t>Vysátí podkladu povlakových podlah</t>
  </si>
  <si>
    <t>1634098516</t>
  </si>
  <si>
    <t>35+10,8</t>
  </si>
  <si>
    <t>237</t>
  </si>
  <si>
    <t>776121111</t>
  </si>
  <si>
    <t>Vodou ředitelná penetrace savého podkladu povlakových podlah</t>
  </si>
  <si>
    <t>-701242067</t>
  </si>
  <si>
    <t>35"0P01"</t>
  </si>
  <si>
    <t>238</t>
  </si>
  <si>
    <t>776141114.1</t>
  </si>
  <si>
    <t>Stěrka podlahová nivelační rychletuhnoucí pro vyrovnání podkladu povlakových podlah pevnosti 20 MPa tl přes 8 do 10 mm</t>
  </si>
  <si>
    <t>-898603790</t>
  </si>
  <si>
    <t>239</t>
  </si>
  <si>
    <t>776145111</t>
  </si>
  <si>
    <t>Položení podložky podlah</t>
  </si>
  <si>
    <t>1148438341</t>
  </si>
  <si>
    <t>10,8"0P06"</t>
  </si>
  <si>
    <t>10,8*2 'Přepočtené koeficientem množství</t>
  </si>
  <si>
    <t>240</t>
  </si>
  <si>
    <t>28451114</t>
  </si>
  <si>
    <t>desky podkladní vyrovnávací i při zachování původní podlahy v systému dvou vrstev z desek MDF tloušťky 5 + 5 mm</t>
  </si>
  <si>
    <t>-1640007600</t>
  </si>
  <si>
    <t>Poznámka k položce:_x000D_
systém pro suchou pokládku s přímou aplikací - např.Jumpax Dual Original</t>
  </si>
  <si>
    <t>10*1,08 'Přepočtené koeficientem množství</t>
  </si>
  <si>
    <t>241</t>
  </si>
  <si>
    <t>776221111</t>
  </si>
  <si>
    <t>Lepení pásů z PVC standardním lepidlem</t>
  </si>
  <si>
    <t>1346692497</t>
  </si>
  <si>
    <t>242</t>
  </si>
  <si>
    <t>28411151</t>
  </si>
  <si>
    <t>PVC vinyl heterogenní zátěžová tl 2.00mm nášlapná vrstva 0.70mm, hořlavost Bfl-s1, třída zátěže 34/43, útlum 4dB, bodová zátěž ≤ 0.10mm, protiskluznost R10</t>
  </si>
  <si>
    <t>1028347998</t>
  </si>
  <si>
    <t>45,8*1,15 'Přepočtené koeficientem množství</t>
  </si>
  <si>
    <t>243</t>
  </si>
  <si>
    <t>776223112</t>
  </si>
  <si>
    <t>Spoj povlakových podlahovin z PVC svařováním za studena</t>
  </si>
  <si>
    <t>1292489607</t>
  </si>
  <si>
    <t>244</t>
  </si>
  <si>
    <t>776401800</t>
  </si>
  <si>
    <t>Odstranění soklíků a lišt pryžových nebo plastových</t>
  </si>
  <si>
    <t>811978215</t>
  </si>
  <si>
    <t>34,2+14,2</t>
  </si>
  <si>
    <t>245</t>
  </si>
  <si>
    <t>776411111</t>
  </si>
  <si>
    <t>Montáž obvodových soklíků výšky do 80 mm</t>
  </si>
  <si>
    <t>509582142</t>
  </si>
  <si>
    <t>34,2+15</t>
  </si>
  <si>
    <t>246</t>
  </si>
  <si>
    <t>284110100</t>
  </si>
  <si>
    <t>lišta speciální soklová krytiny z vinylových pásů</t>
  </si>
  <si>
    <t>453491225</t>
  </si>
  <si>
    <t>49,2*1,15 'Přepočtené koeficientem množství</t>
  </si>
  <si>
    <t>247</t>
  </si>
  <si>
    <t>776261111</t>
  </si>
  <si>
    <t>Montáž čistící zóny</t>
  </si>
  <si>
    <t>276013695</t>
  </si>
  <si>
    <t>2*1,6*1</t>
  </si>
  <si>
    <t>248</t>
  </si>
  <si>
    <t>69752100</t>
  </si>
  <si>
    <t>rohož textilní provedení 100% PP, zatavený do měkčeného PVC</t>
  </si>
  <si>
    <t>-1425103702</t>
  </si>
  <si>
    <t>249</t>
  </si>
  <si>
    <t>69752160</t>
  </si>
  <si>
    <t>rám pro zapuštění profil L-30/30 25/25 20/30 15/30-Al</t>
  </si>
  <si>
    <t>137497812</t>
  </si>
  <si>
    <t>250</t>
  </si>
  <si>
    <t>998776201</t>
  </si>
  <si>
    <t>Přesun hmot procentní pro podlahy povlakové v objektech v do 6 m</t>
  </si>
  <si>
    <t>798315594</t>
  </si>
  <si>
    <t>781</t>
  </si>
  <si>
    <t>Dokončovací práce - obklady</t>
  </si>
  <si>
    <t>251</t>
  </si>
  <si>
    <t>781111011</t>
  </si>
  <si>
    <t>Ometení (oprášení) stěny při přípravě podkladu</t>
  </si>
  <si>
    <t>1516196330</t>
  </si>
  <si>
    <t>2,6*0,6"kuchyňská linka 0P01"</t>
  </si>
  <si>
    <t>3,05*0,6"kuchyňská linka 0P06"</t>
  </si>
  <si>
    <t>(4*0,9+2*1,6+2*1,2)*2,2-3*0,7*2"0P07"</t>
  </si>
  <si>
    <t>(2*3,1+2*2,9)*2,2-2*0,7*2"0P02"</t>
  </si>
  <si>
    <t>4*1,3*2,2-0,7*2"0P03A"</t>
  </si>
  <si>
    <t>(2*1,6+2*1,3)*2,2"0P03B"</t>
  </si>
  <si>
    <t>252</t>
  </si>
  <si>
    <t>781121011</t>
  </si>
  <si>
    <t>Nátěr penetrační na stěnu</t>
  </si>
  <si>
    <t>2064981365</t>
  </si>
  <si>
    <t>253</t>
  </si>
  <si>
    <t>781131112</t>
  </si>
  <si>
    <t>Izolace pod obklad nátěrem nebo stěrkou ve dvou vrstvách</t>
  </si>
  <si>
    <t>2143440144</t>
  </si>
  <si>
    <t>(1,3+1,6)*2,2"sprcha"</t>
  </si>
  <si>
    <t>(1,6+1,3+5+9,2)*0,2"vytažení na stěnu -soc. zázemí0P07,03A,03B"</t>
  </si>
  <si>
    <t>254</t>
  </si>
  <si>
    <t>781131232</t>
  </si>
  <si>
    <t>Izolace pod obklad těsnícími pásy pro styčné nebo dilatační spáry</t>
  </si>
  <si>
    <t>1265784</t>
  </si>
  <si>
    <t>3*2,2+15*0,2</t>
  </si>
  <si>
    <t>255</t>
  </si>
  <si>
    <t>781131241</t>
  </si>
  <si>
    <t>Izolace pod obklad těsnícími pásy vnitřní kout</t>
  </si>
  <si>
    <t>-1759540895</t>
  </si>
  <si>
    <t>4*4</t>
  </si>
  <si>
    <t>781131242</t>
  </si>
  <si>
    <t>Izolace pod obklad těsnícími pásy vnější roh</t>
  </si>
  <si>
    <t>-1191603805</t>
  </si>
  <si>
    <t>257</t>
  </si>
  <si>
    <t>781131264</t>
  </si>
  <si>
    <t>Izolace pod obklad těsnícími pásy mezi podlahou a stěnou</t>
  </si>
  <si>
    <t>-1489952746</t>
  </si>
  <si>
    <t>5+5,7+9,2</t>
  </si>
  <si>
    <t>258</t>
  </si>
  <si>
    <t>781474113</t>
  </si>
  <si>
    <t>Montáž obkladů vnitřních keramických hladkých přes 12 do 19 ks/m2 lepených flexibilním lepidlem</t>
  </si>
  <si>
    <t>848715158</t>
  </si>
  <si>
    <t>65,83-3,39</t>
  </si>
  <si>
    <t>259</t>
  </si>
  <si>
    <t>59761071</t>
  </si>
  <si>
    <t>obklad keramický hladký přes 12 do 19ks/m2</t>
  </si>
  <si>
    <t>1696265993</t>
  </si>
  <si>
    <t>62,44*1,1 'Přepočtené koeficientem množství</t>
  </si>
  <si>
    <t>260</t>
  </si>
  <si>
    <t>781474118</t>
  </si>
  <si>
    <t>Montáž obkladů vnitřních keramických hladkých do 50 ks/m2 lepených flexibilním lepidlem</t>
  </si>
  <si>
    <t>-971402634</t>
  </si>
  <si>
    <t>261</t>
  </si>
  <si>
    <t>59761255</t>
  </si>
  <si>
    <t>obklad keramický hladký přes 35 do 45ks/m2</t>
  </si>
  <si>
    <t>821110033</t>
  </si>
  <si>
    <t>3,39*1,1 'Přepočtené koeficientem množství</t>
  </si>
  <si>
    <t>262</t>
  </si>
  <si>
    <t>781479195</t>
  </si>
  <si>
    <t>Příplatek k montáži obkladů vnitřních keramických hladkých za spárování bílým cementem</t>
  </si>
  <si>
    <t>1495851989</t>
  </si>
  <si>
    <t>263</t>
  </si>
  <si>
    <t>781477111</t>
  </si>
  <si>
    <t>Příplatek k montáži obkladů vnitřních keramických hladkých za plochu do 10 m2</t>
  </si>
  <si>
    <t>-682731818</t>
  </si>
  <si>
    <t>1,56+1,83</t>
  </si>
  <si>
    <t>264</t>
  </si>
  <si>
    <t>781491021</t>
  </si>
  <si>
    <t>Montáž zrcadel plochy do 1 m2 lepených silikonovým tmelem na keramický obklad</t>
  </si>
  <si>
    <t>-1096204798</t>
  </si>
  <si>
    <t>2*0,5*1</t>
  </si>
  <si>
    <t>265</t>
  </si>
  <si>
    <t>63465122</t>
  </si>
  <si>
    <t>zrcadlo nemontované čiré tl 3mm max rozměr 3210x2250mm</t>
  </si>
  <si>
    <t>1674991033</t>
  </si>
  <si>
    <t>1*1,1 'Přepočtené koeficientem množství</t>
  </si>
  <si>
    <t>266</t>
  </si>
  <si>
    <t>781494111R</t>
  </si>
  <si>
    <t>Nerezové profily rohové lepené flexibilním lepidlem</t>
  </si>
  <si>
    <t>899538260</t>
  </si>
  <si>
    <t>7+5,2"okna"</t>
  </si>
  <si>
    <t>7*4,7"dveře 70"</t>
  </si>
  <si>
    <t>4,8"dveře 80"</t>
  </si>
  <si>
    <t>3*2,2"vnější rohy"</t>
  </si>
  <si>
    <t>0,9"geberit pokladna"</t>
  </si>
  <si>
    <t>267</t>
  </si>
  <si>
    <t>781494511R</t>
  </si>
  <si>
    <t>Nerezové profily ukončovací lepené flexibilním lepidlem</t>
  </si>
  <si>
    <t>-1251555542</t>
  </si>
  <si>
    <t>12,2+5+5,7+9,2"ukončení obkladu"</t>
  </si>
  <si>
    <t>268</t>
  </si>
  <si>
    <t>781495123</t>
  </si>
  <si>
    <t>Separační provazec do pružných spar průměru 6 mm</t>
  </si>
  <si>
    <t>-1703938264</t>
  </si>
  <si>
    <t>12,2+5+5,7+9,2"podlahaxstěna"</t>
  </si>
  <si>
    <t>5*4*2,2"rohy"</t>
  </si>
  <si>
    <t>269</t>
  </si>
  <si>
    <t>781495141</t>
  </si>
  <si>
    <t>Průnik obkladem kruhový do DN 30</t>
  </si>
  <si>
    <t>-16219679</t>
  </si>
  <si>
    <t>270</t>
  </si>
  <si>
    <t>781495142</t>
  </si>
  <si>
    <t>Průnik obkladem kruhový přes DN 30 do DN 90</t>
  </si>
  <si>
    <t>453470357</t>
  </si>
  <si>
    <t>271</t>
  </si>
  <si>
    <t>781495143</t>
  </si>
  <si>
    <t>Průnik obkladem kruhový přes DN 90</t>
  </si>
  <si>
    <t>-1994916787</t>
  </si>
  <si>
    <t>272</t>
  </si>
  <si>
    <t>781495211</t>
  </si>
  <si>
    <t>Čištění vnitřních ploch stěn po provedení obkladu chemickými prostředky</t>
  </si>
  <si>
    <t>-1314465589</t>
  </si>
  <si>
    <t>273</t>
  </si>
  <si>
    <t>998781201</t>
  </si>
  <si>
    <t>Přesun hmot procentní pro obklady keramické v objektech v do 6 m</t>
  </si>
  <si>
    <t>-676900865</t>
  </si>
  <si>
    <t>274</t>
  </si>
  <si>
    <t>783301303</t>
  </si>
  <si>
    <t>Bezoplachové odrezivění zámečnických konstrukcí</t>
  </si>
  <si>
    <t>2144825591</t>
  </si>
  <si>
    <t>4*1,1+3*1,3+1,9"zárubně"</t>
  </si>
  <si>
    <t>10"ostatní doplňkové zám. kce"</t>
  </si>
  <si>
    <t>275</t>
  </si>
  <si>
    <t>783301311</t>
  </si>
  <si>
    <t>Odmaštění zámečnických konstrukcí vodou ředitelným odmašťovačem</t>
  </si>
  <si>
    <t>-462344681</t>
  </si>
  <si>
    <t>276</t>
  </si>
  <si>
    <t>783301401</t>
  </si>
  <si>
    <t>Ometení zámečnických konstrukcí</t>
  </si>
  <si>
    <t>1253563559</t>
  </si>
  <si>
    <t>277</t>
  </si>
  <si>
    <t>783306801</t>
  </si>
  <si>
    <t>Odstranění nátěru ze zámečnických konstrukcí obroušením</t>
  </si>
  <si>
    <t>-433305988</t>
  </si>
  <si>
    <t>278</t>
  </si>
  <si>
    <t>783314101</t>
  </si>
  <si>
    <t>Základní jednonásobný syntetický nátěr zámečnických konstrukcí</t>
  </si>
  <si>
    <t>-775627109</t>
  </si>
  <si>
    <t>279</t>
  </si>
  <si>
    <t>783315101</t>
  </si>
  <si>
    <t>Mezinátěr jednonásobný syntetický standardní zámečnických konstrukcí</t>
  </si>
  <si>
    <t>-1157371310</t>
  </si>
  <si>
    <t>280</t>
  </si>
  <si>
    <t>783317101</t>
  </si>
  <si>
    <t>Krycí jednonásobný syntetický standardní nátěr zámečnických konstrukcí</t>
  </si>
  <si>
    <t>-1405062086</t>
  </si>
  <si>
    <t>784</t>
  </si>
  <si>
    <t>Dokončovací práce - malby</t>
  </si>
  <si>
    <t>281</t>
  </si>
  <si>
    <t>784171101</t>
  </si>
  <si>
    <t>Zakrytí vnitřních podlah včetně pozdějšího odkrytí</t>
  </si>
  <si>
    <t>-667560851</t>
  </si>
  <si>
    <t>282</t>
  </si>
  <si>
    <t>58124842</t>
  </si>
  <si>
    <t>fólie pro malířské potřeby zakrývací tl 7µ 4x5m</t>
  </si>
  <si>
    <t>-1510482123</t>
  </si>
  <si>
    <t>84,9*1,05 'Přepočtené koeficientem množství</t>
  </si>
  <si>
    <t>283</t>
  </si>
  <si>
    <t>784171121</t>
  </si>
  <si>
    <t>Zakrytí vnitřních ploch konstrukcí nebo prvků v místnostech v do 3,80 m</t>
  </si>
  <si>
    <t>661488716</t>
  </si>
  <si>
    <t>8*2*1+35+7,5+30</t>
  </si>
  <si>
    <t>284</t>
  </si>
  <si>
    <t>1999492079</t>
  </si>
  <si>
    <t>88,5*1,05 'Přepočtené koeficientem množství</t>
  </si>
  <si>
    <t>285</t>
  </si>
  <si>
    <t>784121001</t>
  </si>
  <si>
    <t>Oškrabání malby v mísnostech v do 3,80 m</t>
  </si>
  <si>
    <t>43952088</t>
  </si>
  <si>
    <t>247,68</t>
  </si>
  <si>
    <t>11*3,2+7,5"0P05"</t>
  </si>
  <si>
    <t>286</t>
  </si>
  <si>
    <t>784121011</t>
  </si>
  <si>
    <t>Rozmývání podkladu po oškrabání malby v místnostech v do 3,80 m</t>
  </si>
  <si>
    <t>1807974434</t>
  </si>
  <si>
    <t>287</t>
  </si>
  <si>
    <t>784181121</t>
  </si>
  <si>
    <t>Hloubková jednonásobná bezbarvá penetrace podkladu v místnostech v do 3,80 m</t>
  </si>
  <si>
    <t>772665388</t>
  </si>
  <si>
    <t>288</t>
  </si>
  <si>
    <t>784221101</t>
  </si>
  <si>
    <t>Dvojnásobné bílé malby ze směsí za sucha dobře otěruvzdorných v místnostech do 3,80 m</t>
  </si>
  <si>
    <t>1256950519</t>
  </si>
  <si>
    <t>283,396+18</t>
  </si>
  <si>
    <t>289</t>
  </si>
  <si>
    <t>751122091</t>
  </si>
  <si>
    <t>Montáž ventilátoru radiálního nízkotlakého potrubního základního do kruhového potrubí D do 100 mm</t>
  </si>
  <si>
    <t>1147318341</t>
  </si>
  <si>
    <t>1"0P03A"</t>
  </si>
  <si>
    <t>290</t>
  </si>
  <si>
    <t>42914515</t>
  </si>
  <si>
    <t>ventilátor radiální potrubní úsporný ocelový IP44 výkon 60-100W D 100mm</t>
  </si>
  <si>
    <t>1364097418</t>
  </si>
  <si>
    <t>291</t>
  </si>
  <si>
    <t>751322011</t>
  </si>
  <si>
    <t>Montáž talířového ventilu D do 100 mm</t>
  </si>
  <si>
    <t>-1153266612</t>
  </si>
  <si>
    <t>1"0P03A - odtah ventilátor"</t>
  </si>
  <si>
    <t>1"0P03B - odtah ventilátor"</t>
  </si>
  <si>
    <t>2"0P07 - odtah rekuperace"</t>
  </si>
  <si>
    <t>2"0P06 - přívod rekuperace"</t>
  </si>
  <si>
    <t>292</t>
  </si>
  <si>
    <t>42972206</t>
  </si>
  <si>
    <t>ventil talířový pro přívod vzduchu kovový D 100mm</t>
  </si>
  <si>
    <t>1977843974</t>
  </si>
  <si>
    <t>293</t>
  </si>
  <si>
    <t>42972882</t>
  </si>
  <si>
    <t>sada filtru G2 do talířových ventilů D 100mm</t>
  </si>
  <si>
    <t>1960170261</t>
  </si>
  <si>
    <t>294</t>
  </si>
  <si>
    <t>751344111</t>
  </si>
  <si>
    <t>Montáž tlumiče hluku pro kruhové potrubí D do 100 mm</t>
  </si>
  <si>
    <t>-112423384</t>
  </si>
  <si>
    <t>295</t>
  </si>
  <si>
    <t>42976102</t>
  </si>
  <si>
    <t>tlumič hluku ohebný s gumovým těsněním PP-Al izolace 25mm D 100mm, l=1000mm</t>
  </si>
  <si>
    <t>-915513260</t>
  </si>
  <si>
    <t>296</t>
  </si>
  <si>
    <t>751398011</t>
  </si>
  <si>
    <t>Montáž větrací mřížky na kruhové potrubí D do 100 mm</t>
  </si>
  <si>
    <t>2042825130</t>
  </si>
  <si>
    <t>1"ventilátor 0P03A, 0P03B"</t>
  </si>
  <si>
    <t>2"odtah,přívod rekuperace pokladna"</t>
  </si>
  <si>
    <t>297</t>
  </si>
  <si>
    <t>42972886</t>
  </si>
  <si>
    <t>mřížka větrací kruhová nerezová se síťkou a krytem D 100mm</t>
  </si>
  <si>
    <t>-1997055429</t>
  </si>
  <si>
    <t>298</t>
  </si>
  <si>
    <t>751398032</t>
  </si>
  <si>
    <t>Montáž ventilační mřížky do dveří nebo desek přes 0,040 do 0,100 m2</t>
  </si>
  <si>
    <t>1640593191</t>
  </si>
  <si>
    <t>1"0P03B"</t>
  </si>
  <si>
    <t>2"0P07"</t>
  </si>
  <si>
    <t>299</t>
  </si>
  <si>
    <t>42972197</t>
  </si>
  <si>
    <t>mřížka větrací do dveří PVC oboustranná hnědá, manuálně ovladatelná, 124x450mm</t>
  </si>
  <si>
    <t>32201467</t>
  </si>
  <si>
    <t>300</t>
  </si>
  <si>
    <t>751398151</t>
  </si>
  <si>
    <t>Montáž nepožárního prostupu stěnou trubkou kruhovou kovovou D 125 mm</t>
  </si>
  <si>
    <t>2135802549</t>
  </si>
  <si>
    <t>301</t>
  </si>
  <si>
    <t>42981980</t>
  </si>
  <si>
    <t>trouba pevná Pz D 125mm, l=0,5m</t>
  </si>
  <si>
    <t>1168768037</t>
  </si>
  <si>
    <t>302</t>
  </si>
  <si>
    <t>751398170</t>
  </si>
  <si>
    <t>Montáž kondenzačního kusu pro kruhová potrubí kovová D do 100 mm</t>
  </si>
  <si>
    <t>1719100342</t>
  </si>
  <si>
    <t>303</t>
  </si>
  <si>
    <t>42981935</t>
  </si>
  <si>
    <t>kus kondenzační D 100mm</t>
  </si>
  <si>
    <t>-763172332</t>
  </si>
  <si>
    <t>304</t>
  </si>
  <si>
    <t>751526735</t>
  </si>
  <si>
    <t>Montáž protidešťové stříšky nebo výfukové hlavice do plastového potrubí kruhové s přírubou D do 100 mm</t>
  </si>
  <si>
    <t>-668488793</t>
  </si>
  <si>
    <t>305</t>
  </si>
  <si>
    <t>42974002</t>
  </si>
  <si>
    <t>stříška protidešťová s lemem Pz D 100mm s povrchovou úpravou v odstínu fasády</t>
  </si>
  <si>
    <t>-1420596466</t>
  </si>
  <si>
    <t>306</t>
  </si>
  <si>
    <t>751537145</t>
  </si>
  <si>
    <t>Montáž potrubí kruhového ohebného tepelně a zvukově izolovaného Al hadice D do 100 mm</t>
  </si>
  <si>
    <t>-2093191038</t>
  </si>
  <si>
    <t>6"odtah 0P03A,03B"</t>
  </si>
  <si>
    <t>20"0P06, 0P07 odtah, přívod"</t>
  </si>
  <si>
    <t>307</t>
  </si>
  <si>
    <t>42981729</t>
  </si>
  <si>
    <t>hadice ohebná z Al s tepelnou a hlukovou izolací 25mm, délka 10m D 102mm</t>
  </si>
  <si>
    <t>-1800076173</t>
  </si>
  <si>
    <t>26*1,2 'Přepočtené koeficientem množství</t>
  </si>
  <si>
    <t>308</t>
  </si>
  <si>
    <t>RGL.7769</t>
  </si>
  <si>
    <t>Odbočka jednoduchá 90°, 100/100mm</t>
  </si>
  <si>
    <t>-2106102120</t>
  </si>
  <si>
    <t>309</t>
  </si>
  <si>
    <t>751611170</t>
  </si>
  <si>
    <t>Montáž lokální vzduchotechnické jednotky s rekuperací tepla podstropní s výměnou vzduchu do 300 m3/h</t>
  </si>
  <si>
    <t>1723895795</t>
  </si>
  <si>
    <t>1"0P06, 0P07"</t>
  </si>
  <si>
    <t>310</t>
  </si>
  <si>
    <t>42944027</t>
  </si>
  <si>
    <t>jednotka VZT podstropní s rekuperací tepla a ovládací jednotkou do 100m3/hod</t>
  </si>
  <si>
    <t>1996349500</t>
  </si>
  <si>
    <t>311</t>
  </si>
  <si>
    <t>751R00152</t>
  </si>
  <si>
    <t>Ovladač VZT jednotky nástěnný manuální dvojitý (přepínání běžného/intenzivního chodu + vypínání/zapínání) pod omítku, kompletní provedení včetně propojení s vnitřní jednotkou a zapravením dle konkrétního dodavatele systému zhotovitele</t>
  </si>
  <si>
    <t>1545017538</t>
  </si>
  <si>
    <t>312</t>
  </si>
  <si>
    <t>751613112</t>
  </si>
  <si>
    <t>Montáž dodatečné izolace lepené k rekuperační jednotce</t>
  </si>
  <si>
    <t>700544419</t>
  </si>
  <si>
    <t>313</t>
  </si>
  <si>
    <t>42900105</t>
  </si>
  <si>
    <t>sada samolepící izolace k rekuperační jednotce</t>
  </si>
  <si>
    <t>172973591</t>
  </si>
  <si>
    <t>314</t>
  </si>
  <si>
    <t>751613140</t>
  </si>
  <si>
    <t>Montáž sifonu pro odvod kondenzátu</t>
  </si>
  <si>
    <t>-268896176</t>
  </si>
  <si>
    <t>1"rekuperační jednotka"</t>
  </si>
  <si>
    <t>3"přívody+odvody"</t>
  </si>
  <si>
    <t>315</t>
  </si>
  <si>
    <t>484810030</t>
  </si>
  <si>
    <t>sifon pro odvod kondenzátu VZT jednotky</t>
  </si>
  <si>
    <t>-1694484187</t>
  </si>
  <si>
    <t>316</t>
  </si>
  <si>
    <t>751613141</t>
  </si>
  <si>
    <t>Montáž hadice pro odvod kondenzátu</t>
  </si>
  <si>
    <t>-2089582595</t>
  </si>
  <si>
    <t>317</t>
  </si>
  <si>
    <t>484810040</t>
  </si>
  <si>
    <t>hadice pro odvod kondenzátu VZT jednotky</t>
  </si>
  <si>
    <t>1685200648</t>
  </si>
  <si>
    <t>318</t>
  </si>
  <si>
    <t>751711131</t>
  </si>
  <si>
    <t>Montáž klimatizační jednotky vnitřní kazetové čtyřcestné o výkonu do 3,5 kW</t>
  </si>
  <si>
    <t>1109792169</t>
  </si>
  <si>
    <t>2"0P01"</t>
  </si>
  <si>
    <t>319</t>
  </si>
  <si>
    <t>42952004</t>
  </si>
  <si>
    <t>jednotka klimatizační vnitřní kazetová čtyřcestná o výkonu min. 3,5kW</t>
  </si>
  <si>
    <t>-2083786922</t>
  </si>
  <si>
    <t>Poznámka k položce:_x000D_
jedná se o kompletní provedení včetně příslušenství pro dopojení a ukotvení na systém chlazení dle výrobce zhotovitele</t>
  </si>
  <si>
    <t>320</t>
  </si>
  <si>
    <t>751711152</t>
  </si>
  <si>
    <t>Montáž klimatizační jednotky vnitřní podstropní o výkonu přes 6,5 do 9 kW</t>
  </si>
  <si>
    <t>-1456076126</t>
  </si>
  <si>
    <t>321</t>
  </si>
  <si>
    <t>42952010</t>
  </si>
  <si>
    <t>jednotka klimatizační vnitřní podstropní o výkonu min. 7,5kW</t>
  </si>
  <si>
    <t>33019079</t>
  </si>
  <si>
    <t>322</t>
  </si>
  <si>
    <t>751R00151</t>
  </si>
  <si>
    <t>Ovladač klimatizační jednotky nástěnný, vedení pod omítku individuální s dotykovým LCD displejem kompletní provedení včetně propojení s vnitřní jednotkou /jednotkami/ a zapravením dle konkrétního dodavatele systému zhotovitele</t>
  </si>
  <si>
    <t>-343566915</t>
  </si>
  <si>
    <t>1"0P01 - 2x jednotka"</t>
  </si>
  <si>
    <t>1"0P07"</t>
  </si>
  <si>
    <t>323</t>
  </si>
  <si>
    <t>75179200R</t>
  </si>
  <si>
    <t>Napájecí a komunikační vedení vnitřních jednotek včetně propojení s vnější jednotkou a zapravením dle konkrétního dodavatele systému zhotovitele</t>
  </si>
  <si>
    <t>-69156942</t>
  </si>
  <si>
    <t>2*25"0P01"</t>
  </si>
  <si>
    <t>35"0P06"</t>
  </si>
  <si>
    <t>45"0P05"</t>
  </si>
  <si>
    <t>324</t>
  </si>
  <si>
    <t>751721121</t>
  </si>
  <si>
    <t>Montáž klimatizační jednotky venkovní s trojfázovým napájením do 7 vnitřních jednotek</t>
  </si>
  <si>
    <t>2058732141</t>
  </si>
  <si>
    <t>1"0P01, 0P06"</t>
  </si>
  <si>
    <t>325</t>
  </si>
  <si>
    <t>42952022</t>
  </si>
  <si>
    <t>jednotka klimatizační venkovní trojfázové napájení do 7 vnitřních jednotek o výkonu do 13,0kW</t>
  </si>
  <si>
    <t>-1436694614</t>
  </si>
  <si>
    <t>326</t>
  </si>
  <si>
    <t>751792003</t>
  </si>
  <si>
    <t>Montáž podstavné konstrukce (1 ks) pro uložení klimatizační jednotky na rovný podklad</t>
  </si>
  <si>
    <t>1750641789</t>
  </si>
  <si>
    <t>327</t>
  </si>
  <si>
    <t>42990013</t>
  </si>
  <si>
    <t>konstrukce podstavná na rovné střechy nebo zpevněné plochy, dva pohyblivé příčníky, nosnost do 700 kg, dle konkrétního dodavatele systému zhotovitele</t>
  </si>
  <si>
    <t>-2037129776</t>
  </si>
  <si>
    <t>328</t>
  </si>
  <si>
    <t>751791123</t>
  </si>
  <si>
    <t>Montáž dvojice napojovacího měděného potrubí předizolovaného do 10-16 (3/8" x 5/8")</t>
  </si>
  <si>
    <t>865572035</t>
  </si>
  <si>
    <t>329</t>
  </si>
  <si>
    <t>42981915</t>
  </si>
  <si>
    <t>trubka dvojitě předizolovaná Cu do 3/8" -5/8" (10-16 mm), stěna tl 0,8/1,0mm, izolace 9 mm dle konkrétního návrhu dodavatele systému zhotovitele</t>
  </si>
  <si>
    <t>-489833913</t>
  </si>
  <si>
    <t>130*1,03 'Přepočtené koeficientem množství</t>
  </si>
  <si>
    <t>330</t>
  </si>
  <si>
    <t>751791165</t>
  </si>
  <si>
    <t>Montáž spojky měděného potrubí 16 x 1</t>
  </si>
  <si>
    <t>-295033868</t>
  </si>
  <si>
    <t>331</t>
  </si>
  <si>
    <t>19761084</t>
  </si>
  <si>
    <t>spojka závitová dvojitá pro měděné potrubí VZT, mosaz, do D 5/8"</t>
  </si>
  <si>
    <t>1390935551</t>
  </si>
  <si>
    <t>332</t>
  </si>
  <si>
    <t>751791175</t>
  </si>
  <si>
    <t>Zakončení včetně nasazení matice a montáže na ventil pro potrubí 16 x 1</t>
  </si>
  <si>
    <t>90266915</t>
  </si>
  <si>
    <t>333</t>
  </si>
  <si>
    <t>19761088</t>
  </si>
  <si>
    <t>matice závitová šestihranná pro měděné potrubí VZT, mosaz, D 5/8"</t>
  </si>
  <si>
    <t>1942138316</t>
  </si>
  <si>
    <t>334</t>
  </si>
  <si>
    <t>751792006</t>
  </si>
  <si>
    <t>Montáž čerpadla pro odvod kondenzátu klimatizace</t>
  </si>
  <si>
    <t>1368891712</t>
  </si>
  <si>
    <t>335</t>
  </si>
  <si>
    <t>48481002</t>
  </si>
  <si>
    <t>přečerpávač kondenzátu</t>
  </si>
  <si>
    <t>-1986637682</t>
  </si>
  <si>
    <t>336</t>
  </si>
  <si>
    <t>751792007</t>
  </si>
  <si>
    <t>Montáž sifonu pro odvod kondenzátu klimatizace</t>
  </si>
  <si>
    <t>2002488892</t>
  </si>
  <si>
    <t>337</t>
  </si>
  <si>
    <t>48481003</t>
  </si>
  <si>
    <t>sifon pro odvod kondenzátu</t>
  </si>
  <si>
    <t>-21762056</t>
  </si>
  <si>
    <t>338</t>
  </si>
  <si>
    <t>751792008</t>
  </si>
  <si>
    <t>Montáž hadice pro odvod kondenzátu klimatizace</t>
  </si>
  <si>
    <t>-1590536144</t>
  </si>
  <si>
    <t>339</t>
  </si>
  <si>
    <t>48481004</t>
  </si>
  <si>
    <t>hadice pro odvod kondenzátu</t>
  </si>
  <si>
    <t>-1549556709</t>
  </si>
  <si>
    <t>2*20"0P01"</t>
  </si>
  <si>
    <t>10"0P06"</t>
  </si>
  <si>
    <t>15"0P05"</t>
  </si>
  <si>
    <t>340</t>
  </si>
  <si>
    <t>751793001</t>
  </si>
  <si>
    <t>Doplnění chladiva do systému</t>
  </si>
  <si>
    <t>-1006326966</t>
  </si>
  <si>
    <t>341</t>
  </si>
  <si>
    <t>10892003</t>
  </si>
  <si>
    <t>chladivo R410A 10kg</t>
  </si>
  <si>
    <t>649315105</t>
  </si>
  <si>
    <t>342</t>
  </si>
  <si>
    <t>751791301</t>
  </si>
  <si>
    <t>Zkouška těsnosti potrubí</t>
  </si>
  <si>
    <t>1095061010</t>
  </si>
  <si>
    <t>343</t>
  </si>
  <si>
    <t>751791401</t>
  </si>
  <si>
    <t>Vakuování potrubí</t>
  </si>
  <si>
    <t>-1703423708</t>
  </si>
  <si>
    <t>344</t>
  </si>
  <si>
    <t>-728560983</t>
  </si>
  <si>
    <t>07</t>
  </si>
  <si>
    <t xml:space="preserve"> Ostatní náklady, najetí, komplexní vyzkoušení, seřízení a zaregulování VZT soustavy</t>
  </si>
  <si>
    <t>345</t>
  </si>
  <si>
    <t>07.05</t>
  </si>
  <si>
    <t>Revize vč. vyhotovení protokolu, projektová dokumentace skutečného provedení, dílenská a prováděcí dokumentace dle dodavatele systému zhotovitele</t>
  </si>
  <si>
    <t>868921271</t>
  </si>
  <si>
    <t>346</t>
  </si>
  <si>
    <t>751691111</t>
  </si>
  <si>
    <t>Zprovoznění systému vzduchotechnického zařízení, zaregulování, programování, oživení jednotek(klima+VZT), zaškolení obsluhy, zpracování evidenčních knih  aj.</t>
  </si>
  <si>
    <t>198303832</t>
  </si>
  <si>
    <t>347</t>
  </si>
  <si>
    <t>742-03</t>
  </si>
  <si>
    <t>Demontáž hodin</t>
  </si>
  <si>
    <t>1278446471</t>
  </si>
  <si>
    <t>348</t>
  </si>
  <si>
    <t>742340002</t>
  </si>
  <si>
    <t>Montáž hodin nástěnných</t>
  </si>
  <si>
    <t>-1992279161</t>
  </si>
  <si>
    <t>1"0P01"</t>
  </si>
  <si>
    <t>1"0P04"</t>
  </si>
  <si>
    <t>349</t>
  </si>
  <si>
    <t>742-04.1</t>
  </si>
  <si>
    <t>Hodiny vnitřní, průměr číselníku 40 dle norem SŽ - kompatibilní s osazovanými hodinami na fasádě a matečními hodinami</t>
  </si>
  <si>
    <t>73550329</t>
  </si>
  <si>
    <t>350</t>
  </si>
  <si>
    <t>Demontáž rozhlasu</t>
  </si>
  <si>
    <t>-10223343</t>
  </si>
  <si>
    <t>351</t>
  </si>
  <si>
    <t>742410063</t>
  </si>
  <si>
    <t>Montáž reproduktoru nástěnného rozhlasu</t>
  </si>
  <si>
    <t>1001795783</t>
  </si>
  <si>
    <t>352</t>
  </si>
  <si>
    <t>22-M-000.1</t>
  </si>
  <si>
    <t>reproduktor DEXON SK 501, rozměry 160 × 160 × 60 mm, kompletní, provedení antivandal a dle EN 60 849 a BS 5239</t>
  </si>
  <si>
    <t>-12608226</t>
  </si>
  <si>
    <t>353</t>
  </si>
  <si>
    <t>-1272010940</t>
  </si>
  <si>
    <t>354</t>
  </si>
  <si>
    <t>742410201R</t>
  </si>
  <si>
    <t>Přeložení a úprava EZS a stropních čidel EPS s naprogramováním</t>
  </si>
  <si>
    <t>-1042337325</t>
  </si>
  <si>
    <t xml:space="preserve">Poznámka k položce:_x000D_
Veškeré práce musí být prováděny za účasti správce zařízení (SSZT+ČD Telematika) a správce uzavřené technologické datové sítě (AŽD). Práce na zařízení budou oznámeny v dostatečném předstihu._x000D_
_x000D_
Před započetím prací budou jednotlivé koncové prvky EZS (kouřová čidla, pohybová čidla, klávesnice, magnety atp..) odborně demontovány nebo zakryty tak, aby nedošlo k poškození. _x000D_
Kouřové detektory budou odborně demontovány a přeloženy do podhledu._x000D_
</t>
  </si>
  <si>
    <t>22-M2</t>
  </si>
  <si>
    <t>Dálkový odečet DDTS</t>
  </si>
  <si>
    <t>355</t>
  </si>
  <si>
    <t>DDTS0</t>
  </si>
  <si>
    <t>Komunikační vedení pro dálkový odečet JYTY-O 4x1 včetně chrániček/žlabů/ a podpěr k vodoměrům</t>
  </si>
  <si>
    <t>-189393876</t>
  </si>
  <si>
    <t>30"vodoměr pokladna"</t>
  </si>
  <si>
    <t>35"vodoměr dopravní kancelář"</t>
  </si>
  <si>
    <t>30"vodoměr nápojové automaty"</t>
  </si>
  <si>
    <t>30"vodoměr veřejné WC"</t>
  </si>
  <si>
    <t>2*40+1*50"příprava pro budoucí vodoměry byty"</t>
  </si>
  <si>
    <t>40"centrální přívod byty"</t>
  </si>
  <si>
    <t>356</t>
  </si>
  <si>
    <t>358651584</t>
  </si>
  <si>
    <t>357</t>
  </si>
  <si>
    <t>rozvaděč datový vel. 12U 600X400 s napájecí lištou a lištou pro komunikační modul</t>
  </si>
  <si>
    <t>586332206</t>
  </si>
  <si>
    <t>358</t>
  </si>
  <si>
    <t>DDTS1</t>
  </si>
  <si>
    <t>Komunikační modul pro pulsní odečet spotřeby DDTS - 8 odběrných míst</t>
  </si>
  <si>
    <t>-1553130658</t>
  </si>
  <si>
    <t>359</t>
  </si>
  <si>
    <t>DDTS2</t>
  </si>
  <si>
    <t>Doplnění a konfigurace Gateway pro přenos do technologické datové sítě</t>
  </si>
  <si>
    <t>533790216</t>
  </si>
  <si>
    <t>360</t>
  </si>
  <si>
    <t>DDTS3</t>
  </si>
  <si>
    <t>Integrace komunikační jednotky do InS a klientů DDTS (doplnění aplikačního vybavení integračního serveru a klientů systému DDTS ŽDC)</t>
  </si>
  <si>
    <t>-2085189129</t>
  </si>
  <si>
    <t>Poznámka k položce:_x000D_
Veškeré práce musí být prováděny za účasti správce zařízení (SSZT+ČD Telematika, OES) a správce uzavřené technologické datové sítě (Intesys). Práce na zařízení budou oznámeny v dostatečném předstihu._x000D_
_x000D_
Dálkový odečet bude  implementován do jednotného systému pulsního odečtu SŽ přes DDTS, typ a provedení nutno koordinovat se zástupci odboru energetiky a služeb a správce uzavřené datové sítě (Intesys).</t>
  </si>
  <si>
    <t>361</t>
  </si>
  <si>
    <t>DDTS4</t>
  </si>
  <si>
    <t>Zprovoznění, funkční odzkoušení (zprovoznění a odzkoušení odečtu a přenosů do systému DDTS ŽDC)</t>
  </si>
  <si>
    <t>-1977695722</t>
  </si>
  <si>
    <t>362</t>
  </si>
  <si>
    <t>DDTS5</t>
  </si>
  <si>
    <t>Zajištění konektivity komunikační jednotky na 10 let</t>
  </si>
  <si>
    <t>-1539077875</t>
  </si>
  <si>
    <t>005 - Oprava veřejných WC</t>
  </si>
  <si>
    <t>0,5"ostatní nahodilé dozdívky"</t>
  </si>
  <si>
    <t>1,8*3,2</t>
  </si>
  <si>
    <t>2*0,95*3,2"geberity"</t>
  </si>
  <si>
    <t>2"ostatní nahodilé přizdívky"</t>
  </si>
  <si>
    <t>6*3,2</t>
  </si>
  <si>
    <t>73*0,07+56*0,15</t>
  </si>
  <si>
    <t>2*0,9*2,8"stávající vnější dveře"</t>
  </si>
  <si>
    <t>6,7+2,9+3,6"podlahy"</t>
  </si>
  <si>
    <t>(2*4,5+2*3+2*3+2*1,3)*3,2"stávající zdi"</t>
  </si>
  <si>
    <t>(2*4,5+2*3+2*3+2*1,3)*2"ponechávané stěny po odsekaných obkladech"</t>
  </si>
  <si>
    <t>5,76*2"nové příčky 100mm"</t>
  </si>
  <si>
    <t>8,08"přizdívky 75mm"</t>
  </si>
  <si>
    <t>75,52"stávající ponechávané stěny"</t>
  </si>
  <si>
    <t>8,08"přizdívky"</t>
  </si>
  <si>
    <t>6"zazdívky"</t>
  </si>
  <si>
    <t>95,12-58,52"odpočet obkladů"</t>
  </si>
  <si>
    <t>Osazování zárubní nebo rámů dveřních kovových do 2,5 m2 na montážní pěnu</t>
  </si>
  <si>
    <t>1548213406</t>
  </si>
  <si>
    <t>97805954R2.1</t>
  </si>
  <si>
    <t>Demontáž věšáků, polic, zrcadel, dávkovačů, držáků a ost. doplňkových kcí</t>
  </si>
  <si>
    <t>442558881</t>
  </si>
  <si>
    <t>21028000R</t>
  </si>
  <si>
    <t>Označení dveří - WC - MUŽI, WC - ŽENY, úklid</t>
  </si>
  <si>
    <t>1843699542</t>
  </si>
  <si>
    <t>Poznámka k položce:_x000D_
Označení musí být provedeno v souladu s TSI PRM 1300/2014</t>
  </si>
  <si>
    <t>6,7+2,9+3,6</t>
  </si>
  <si>
    <t>1,8*3,2+(0,95+2+1,3)*3,2</t>
  </si>
  <si>
    <t>0,5"zpřístupnění stoupacích potrubí, ostatní nahodilá borurání"</t>
  </si>
  <si>
    <t>4*0,7*2</t>
  </si>
  <si>
    <t>73+28</t>
  </si>
  <si>
    <t>26,6*2</t>
  </si>
  <si>
    <t>17,879*19 'Přepočtené koeficientem množství</t>
  </si>
  <si>
    <t>5,053+0,9+0,462+0,606+1,12+1,1+3,618</t>
  </si>
  <si>
    <t>17,879-0,151-1,51-12,859</t>
  </si>
  <si>
    <t>17"umyvadla+pisoár"</t>
  </si>
  <si>
    <t>15"stoupací potrubí+odvod sklep"</t>
  </si>
  <si>
    <t>10"připojovací potrubí WC"</t>
  </si>
  <si>
    <t>Poznámka k položce:_x000D_
stoupací potrubí bude vhodně napojeno v patře pro možnoust budoucí výměny (možnost vybudování WC+koupelny v bytě č.2)+napojení na nově doplňovaný sprchový box a odpad z kuchyně, na odvodu z objektu bude napojeno až za patu objektu na nově realizovanou přípojku v rámci zpevněných ploch</t>
  </si>
  <si>
    <t>20"umyvadla, pisoár, ohřívač, vpusť"</t>
  </si>
  <si>
    <t>8"kondenzát odtah"</t>
  </si>
  <si>
    <t>721211402</t>
  </si>
  <si>
    <t>Vpusť podlahová s vodorovným odtokem DN 40/50 s automatickým vztlakovým uzávěrem mřížka nerez 115x115</t>
  </si>
  <si>
    <t>-1943850845</t>
  </si>
  <si>
    <t>10+15+28+3</t>
  </si>
  <si>
    <t>20"centrální smíšená voda umyvadla"</t>
  </si>
  <si>
    <t>3"teplá voda výlevka"</t>
  </si>
  <si>
    <t>SNL.SLT04</t>
  </si>
  <si>
    <t>Termostatický směšovací ventil 3/4 SLT04</t>
  </si>
  <si>
    <t>-997101330</t>
  </si>
  <si>
    <t>Poznámka k položce:_x000D_
umístění v uzamčené části pro úklid (u ohřívače s výlevkou), centrální nastavení teploty pro jednotrubkový přívod piezo baterií umyvadel</t>
  </si>
  <si>
    <t>40+10+23</t>
  </si>
  <si>
    <t>SNL.SLW02PA</t>
  </si>
  <si>
    <t>Piezo splachovač WC antivandal včetně rámu se splachovací nádržkou pro závěsné WC, 24V DC SLW02PA</t>
  </si>
  <si>
    <t>236581048</t>
  </si>
  <si>
    <t>SNL.SLWN09</t>
  </si>
  <si>
    <t>WC závěsné nerezové, antivandal SLWN09</t>
  </si>
  <si>
    <t>-457108078</t>
  </si>
  <si>
    <t>SNL.SLZN31C</t>
  </si>
  <si>
    <t>Černé WC sedátko antivandal SLZN31C</t>
  </si>
  <si>
    <t>-1171809325</t>
  </si>
  <si>
    <t>725122813</t>
  </si>
  <si>
    <t>Demontáž pisoárových stání s nádrží a jedním záchodkem</t>
  </si>
  <si>
    <t>-1301993948</t>
  </si>
  <si>
    <t>SNL.SLPN07C</t>
  </si>
  <si>
    <t>Nerezový pisoár antivandal se skrytým splachováním, 24V DC SLPN07C</t>
  </si>
  <si>
    <t>-1255857891</t>
  </si>
  <si>
    <t>SNL.SLUN22M</t>
  </si>
  <si>
    <t>Nerezové antivandal umyvadlo kónické 320mm SLUN22M</t>
  </si>
  <si>
    <t>-1251629876</t>
  </si>
  <si>
    <t>725291728</t>
  </si>
  <si>
    <t>Nerezový sklopný přebalovací pult (MC75) 760mm x 165mm (zavřený) 615 x 650mm (otevřený), materiál nerezová ocel 1.4301 DP2 s vyztuženým hliníkovým pantem duální hydro-pneumatický pístový uzavírací mechanismus, nosnost 100 kg</t>
  </si>
  <si>
    <t>2040549082</t>
  </si>
  <si>
    <t>725331221</t>
  </si>
  <si>
    <t>Výlevka bez výtokových armatur nerezová na stojanu 400x550x300 mm</t>
  </si>
  <si>
    <t>-310980932</t>
  </si>
  <si>
    <t>725821311</t>
  </si>
  <si>
    <t>Baterie nástěnné pákové s otáčivým kulatým ústím a délkou ramínka 200 mm - výlevka</t>
  </si>
  <si>
    <t>-1942202223</t>
  </si>
  <si>
    <t>SNL.SLU04P25</t>
  </si>
  <si>
    <t>Nástěnná piezo baterie antivandal, výtok 250 mm, 24V DC SLU04P25</t>
  </si>
  <si>
    <t>-592902626</t>
  </si>
  <si>
    <t>725865411</t>
  </si>
  <si>
    <t>Zápachová uzávěrka pisoárová DN 32/40</t>
  </si>
  <si>
    <t>-1605661247</t>
  </si>
  <si>
    <t>SNL.SLD04</t>
  </si>
  <si>
    <t>Dálkové ovládání radar a piezo SLD04</t>
  </si>
  <si>
    <t>1799395653</t>
  </si>
  <si>
    <t>SNL.SLZN70</t>
  </si>
  <si>
    <t>Antivandalový nerezový háček SLZN70</t>
  </si>
  <si>
    <t>-827369896</t>
  </si>
  <si>
    <t>SNL.SLZN27</t>
  </si>
  <si>
    <t>Nerezové zrcadlo antivandal 500x400mm SLZN27</t>
  </si>
  <si>
    <t>690970136</t>
  </si>
  <si>
    <t>Dávkovač mýdla SLZN 73, nerezový matný</t>
  </si>
  <si>
    <t>-969438777</t>
  </si>
  <si>
    <t>SNL.SLZN37X</t>
  </si>
  <si>
    <t>Nerezový zásobník na toaletní papír, povrch matný SLZN37X</t>
  </si>
  <si>
    <t>-1196743089</t>
  </si>
  <si>
    <t>WC štětka závěsná SLZN 19X, povrch matný</t>
  </si>
  <si>
    <t>-877840328</t>
  </si>
  <si>
    <t>Zásobník na papírové ručníky SLZN 20X, nerezový</t>
  </si>
  <si>
    <t>-379353924</t>
  </si>
  <si>
    <t>6000101848</t>
  </si>
  <si>
    <t>Koš nerezový závěsný 26,5 l SLZN 23X, povrch matný</t>
  </si>
  <si>
    <t>-1942987270</t>
  </si>
  <si>
    <t>Nerezový zásobník hygienických sáčků včetně náplně SLZN 53</t>
  </si>
  <si>
    <t>-1908221219</t>
  </si>
  <si>
    <t>Koš nerezový na hygienické potřeby závěsný 4,5 l SLZN 24, povrch matný</t>
  </si>
  <si>
    <t>-2056202682</t>
  </si>
  <si>
    <t>763411116</t>
  </si>
  <si>
    <t>Sanitární příčky do mokrého prostředí, kompaktní desky tl 13 mm</t>
  </si>
  <si>
    <t>1117500940</t>
  </si>
  <si>
    <t>(2+1,3)*2,2-0,6*2-0,7*2"0P08"</t>
  </si>
  <si>
    <t>0,95*2,2-0,7*2"0P10"</t>
  </si>
  <si>
    <t>763411126</t>
  </si>
  <si>
    <t>Dveře sanitárních příček, kompaktní desky tl 13 mm, š do 800 mm, v do 2000 mm včetně nerezového kování</t>
  </si>
  <si>
    <t>161165393</t>
  </si>
  <si>
    <t>763411126R</t>
  </si>
  <si>
    <t>Dveře sanitárních příček, kompaktní desky tl 13 mm, š do 800 mm, v do 2000 mm včetně nerezového kování - možnost trvalého uzamčení cylindrickou vložkou - (úklid)</t>
  </si>
  <si>
    <t>2093212948</t>
  </si>
  <si>
    <t>494034931</t>
  </si>
  <si>
    <t>54915211</t>
  </si>
  <si>
    <t>plech okopový nerez 715-915x250x0,6mm</t>
  </si>
  <si>
    <t>1255305146</t>
  </si>
  <si>
    <t>-225784332</t>
  </si>
  <si>
    <t>vložka cylindrická bezpečnostní RC2</t>
  </si>
  <si>
    <t>13,2*1,1 'Přepočtené koeficientem množství</t>
  </si>
  <si>
    <t>(11,2+6,8+8,6)*2,2</t>
  </si>
  <si>
    <t>(11,2+6,8+8,6)*0,2"vytažení na stěnu"</t>
  </si>
  <si>
    <t>22*0,2</t>
  </si>
  <si>
    <t>11,2+6,8+8,6</t>
  </si>
  <si>
    <t>58,52*1,1 'Přepočtené koeficientem množství</t>
  </si>
  <si>
    <t>1*4,7"dveře 70"</t>
  </si>
  <si>
    <t>2*2*2,2"dveře 90"</t>
  </si>
  <si>
    <t>7*2,2"vnější rohy"</t>
  </si>
  <si>
    <t>26,6"podlahaxstěna"</t>
  </si>
  <si>
    <t>26*2,2"rohy"</t>
  </si>
  <si>
    <t>1,1"zárubně"</t>
  </si>
  <si>
    <t>5"ostatní doplňkové zám. kce"</t>
  </si>
  <si>
    <t>13,2*1,05 'Přepočtené koeficientem množství</t>
  </si>
  <si>
    <t>2*1*2,8+13,2</t>
  </si>
  <si>
    <t>18,8*1,05 'Přepočtené koeficientem množství</t>
  </si>
  <si>
    <t>75,52-53,2+13,2</t>
  </si>
  <si>
    <t>784211101</t>
  </si>
  <si>
    <t>Dvojnásobné bílé malby ze směsí za mokra výborně oděruvzdorných v místnostech v do 3,80 m</t>
  </si>
  <si>
    <t>2016717795</t>
  </si>
  <si>
    <t>36,6+13,2</t>
  </si>
  <si>
    <t>Zprovoznění systému vzduchotechnického zařízení, zaregulování, programování, oživení jednotek, zaškolení obsluhy</t>
  </si>
  <si>
    <t>006 - Oprava sklepních prostor</t>
  </si>
  <si>
    <t xml:space="preserve">    724 - Zdravotechnika - strojní vybavení</t>
  </si>
  <si>
    <t>-1460511998</t>
  </si>
  <si>
    <t>4,8*0,3*0,15"vstup sklep"</t>
  </si>
  <si>
    <t>1210854827</t>
  </si>
  <si>
    <t>1450965031</t>
  </si>
  <si>
    <t>8*2,5"kotvení kóje"</t>
  </si>
  <si>
    <t>342291131</t>
  </si>
  <si>
    <t>Ukotvení příček k betonovým konstrukcím plochými kotvami</t>
  </si>
  <si>
    <t>1449492112</t>
  </si>
  <si>
    <t>2*(1+2,6+2,6+1)"přední část kóje"</t>
  </si>
  <si>
    <t>611131121</t>
  </si>
  <si>
    <t>Penetrační nátěr vnitřních stropů nanášený ručně</t>
  </si>
  <si>
    <t>160383181</t>
  </si>
  <si>
    <t>13,5*4,2*1,35"klenbové stropy"</t>
  </si>
  <si>
    <t>611131125</t>
  </si>
  <si>
    <t>Penetrační nátěr vnitřních schodišťových konstrukcí nanášený ručně</t>
  </si>
  <si>
    <t>32045750</t>
  </si>
  <si>
    <t>(5+1,2+1+1,8)*5,8-3,5*2,8-2,5*2,8"stěny schodiště"</t>
  </si>
  <si>
    <t>(3*1,2+1,3*1,2)*1,35"klenbový strop schodiště"</t>
  </si>
  <si>
    <t>Penetrační nátěr vnitřních stěn nanášený ručně</t>
  </si>
  <si>
    <t>1886792699</t>
  </si>
  <si>
    <t>(4*13,5+4*1,2+8*3)*2,6</t>
  </si>
  <si>
    <t>611131151</t>
  </si>
  <si>
    <t>Sanační postřik vnitřních stropů nanášený celoplošně ručně</t>
  </si>
  <si>
    <t>1824904174</t>
  </si>
  <si>
    <t>611131155</t>
  </si>
  <si>
    <t>Sanační postřik vnitřních schodišťových konstrukcí nanášený celoplošně ručně</t>
  </si>
  <si>
    <t>779928365</t>
  </si>
  <si>
    <t>612131151</t>
  </si>
  <si>
    <t>Sanační postřik vnitřních stěn nanášený celoplošně ručně</t>
  </si>
  <si>
    <t>162737040</t>
  </si>
  <si>
    <t>632452519</t>
  </si>
  <si>
    <t>Cementový rychletuhnoucí potěr ze suchých směsí tl přes 40 do 50 mm</t>
  </si>
  <si>
    <t>990852656</t>
  </si>
  <si>
    <t>20"lokální vysprávky podlah"</t>
  </si>
  <si>
    <t>632451491</t>
  </si>
  <si>
    <t>Příplatek k potěrům za přehlazení povrchu</t>
  </si>
  <si>
    <t>-29993563</t>
  </si>
  <si>
    <t>-2011676258</t>
  </si>
  <si>
    <t>55331452</t>
  </si>
  <si>
    <t>zárubeň jednokřídlá ocelová pro dodatečnou montáž tl stěny 260-300mm rozměru 800/1970, 2100mm</t>
  </si>
  <si>
    <t>1702624639</t>
  </si>
  <si>
    <t>644941112</t>
  </si>
  <si>
    <t>Osazování ventilačních mřížek s úpravou otvoru pro osazení</t>
  </si>
  <si>
    <t>-1062524060</t>
  </si>
  <si>
    <t>59882130</t>
  </si>
  <si>
    <t>mřížka větrací komínová nerezová</t>
  </si>
  <si>
    <t>-216736131</t>
  </si>
  <si>
    <t>55341413</t>
  </si>
  <si>
    <t>průvětrník mřížový s klapkami 300x300mm</t>
  </si>
  <si>
    <t>-1182688354</t>
  </si>
  <si>
    <t>7"anglické dvorky"</t>
  </si>
  <si>
    <t>-745545531</t>
  </si>
  <si>
    <t>2*1,2"schody nástupní a výstupní hrana"</t>
  </si>
  <si>
    <t>943211112</t>
  </si>
  <si>
    <t>Montáž lešení prostorového rámového lehkého s podlahami zatížení do 200 kg/m2 v do 25 m</t>
  </si>
  <si>
    <t>-1608106128</t>
  </si>
  <si>
    <t>(3*1,2+1,3*1,2)*5,8"schodiště pro opravu"</t>
  </si>
  <si>
    <t>943211212</t>
  </si>
  <si>
    <t>Příplatek k lešení prostorovému rámovému lehkému s podlahami v do 25 m za první a ZKD den použití</t>
  </si>
  <si>
    <t>-1962015159</t>
  </si>
  <si>
    <t>29,928*14 'Přepočtené koeficientem množství</t>
  </si>
  <si>
    <t>943211812</t>
  </si>
  <si>
    <t>Demontáž lešení prostorového rámového lehkého s podlahami zatížení do 200 kg/m2 v do 25 m</t>
  </si>
  <si>
    <t>-1366871511</t>
  </si>
  <si>
    <t>1163738145</t>
  </si>
  <si>
    <t>13,5*4,2</t>
  </si>
  <si>
    <t>849445320</t>
  </si>
  <si>
    <t>952901114</t>
  </si>
  <si>
    <t>Vyčištění budov bytové a občanské výstavby při výšce podlaží přes 4 m</t>
  </si>
  <si>
    <t>600007565</t>
  </si>
  <si>
    <t>3*1,2+1,3*1,2</t>
  </si>
  <si>
    <t>349169774</t>
  </si>
  <si>
    <t>1714226771</t>
  </si>
  <si>
    <t>205292891</t>
  </si>
  <si>
    <t>965043441</t>
  </si>
  <si>
    <t>Bourání podkladů pod dlažby betonových s potěrem nebo teracem tl do 150 mm pl přes 4 m2</t>
  </si>
  <si>
    <t>-2140436361</t>
  </si>
  <si>
    <t>20*0,05"lokální vysprávky podlahy"</t>
  </si>
  <si>
    <t>968062455</t>
  </si>
  <si>
    <t>Vybourání dřevěných dveřních zárubní pl do 2 m2</t>
  </si>
  <si>
    <t>746136622</t>
  </si>
  <si>
    <t>0,8*2</t>
  </si>
  <si>
    <t>94256062</t>
  </si>
  <si>
    <t>-1929453997</t>
  </si>
  <si>
    <t>4,8*0,5</t>
  </si>
  <si>
    <t>-511332970</t>
  </si>
  <si>
    <t>2*1,4</t>
  </si>
  <si>
    <t>976042221</t>
  </si>
  <si>
    <t>Vybourání komínových dvířek betonových nebo ŽB pl do 0,1 m2 ze zdiva cihelného nebo kamenného</t>
  </si>
  <si>
    <t>1879967472</t>
  </si>
  <si>
    <t>977331111R</t>
  </si>
  <si>
    <t>Vyčištění a příprava komínového průduchu pro přísun vzduchu do krbových kamen pro uzavřený okruh spalování</t>
  </si>
  <si>
    <t>109614342</t>
  </si>
  <si>
    <t>3*17</t>
  </si>
  <si>
    <t>977331111R2</t>
  </si>
  <si>
    <t>Vyčištění nepoužívaného komínového průduchu</t>
  </si>
  <si>
    <t>2010112668</t>
  </si>
  <si>
    <t>4*17</t>
  </si>
  <si>
    <t>978011191</t>
  </si>
  <si>
    <t>Otlučení vápenných nebo vápenocementových omítek vnitřních ploch stropů s vyškrabáním spar, s očištěním zdiva, v rozsahu přes 50 do 100 %</t>
  </si>
  <si>
    <t>-1014921480</t>
  </si>
  <si>
    <t>76,545+6,966</t>
  </si>
  <si>
    <t>978013191</t>
  </si>
  <si>
    <t>Otlučení vápenných nebo vápenocementových omítek vnitřních ploch stěn s vyškrabáním spar, s očištěním zdiva, v rozsahu přes 50 do 100 %</t>
  </si>
  <si>
    <t>-842657181</t>
  </si>
  <si>
    <t>35,4+215,28</t>
  </si>
  <si>
    <t>997013011</t>
  </si>
  <si>
    <t>Vyklizení prostorů přes 15 m2 s naložením</t>
  </si>
  <si>
    <t>503687830</t>
  </si>
  <si>
    <t>1032549542</t>
  </si>
  <si>
    <t>-2138425972</t>
  </si>
  <si>
    <t>571158954</t>
  </si>
  <si>
    <t>29,463*19 'Přepočtené koeficientem množství</t>
  </si>
  <si>
    <t>62483963</t>
  </si>
  <si>
    <t>4,176+11,531</t>
  </si>
  <si>
    <t>Poplatek za uložení na skládce (skládkovné) stavebního odpadu dřevěného kód odpadu 17 02 01</t>
  </si>
  <si>
    <t>-1211923711</t>
  </si>
  <si>
    <t>-11099597</t>
  </si>
  <si>
    <t>29,463-15,707-0,396</t>
  </si>
  <si>
    <t>-2016180676</t>
  </si>
  <si>
    <t>724</t>
  </si>
  <si>
    <t>Zdravotechnika - strojní vybavení</t>
  </si>
  <si>
    <t>724211811</t>
  </si>
  <si>
    <t>Demontáž vodáren domovních s odstředivým čerpadlem nádrž do 300 l</t>
  </si>
  <si>
    <t>1490934260</t>
  </si>
  <si>
    <t>998724201</t>
  </si>
  <si>
    <t>Přesun hmot procentní pro strojní vybavení v objektech v do 6 m</t>
  </si>
  <si>
    <t>-821841475</t>
  </si>
  <si>
    <t>1140117052</t>
  </si>
  <si>
    <t>-523786639</t>
  </si>
  <si>
    <t>532629014</t>
  </si>
  <si>
    <t>762111811</t>
  </si>
  <si>
    <t>Demontáž stěn a příček z hraněného řeziva</t>
  </si>
  <si>
    <t>741295919</t>
  </si>
  <si>
    <t>(1+2,6+2,6+1)*2,5"přední část kóje"</t>
  </si>
  <si>
    <t>317692366</t>
  </si>
  <si>
    <t>0,539+1,331+2,16*0,032</t>
  </si>
  <si>
    <t>-1095300568</t>
  </si>
  <si>
    <t>762123120</t>
  </si>
  <si>
    <t>Montáž tesařských stěn vázaných z hraněného řeziva průřezové pl přes 100 do 144 cm2</t>
  </si>
  <si>
    <t>-340946404</t>
  </si>
  <si>
    <t>2*(1+2,6+2,6+1)+4*4"vrchní a spodní průběžné trámky kóje+dveře"</t>
  </si>
  <si>
    <t>-1032107554</t>
  </si>
  <si>
    <t>30,4*0,12*0,12</t>
  </si>
  <si>
    <t>0,438*1,1 'Přepočtené koeficientem množství</t>
  </si>
  <si>
    <t>762136114</t>
  </si>
  <si>
    <t>Montáž bednění stěn z hoblovaných latí s mezerami 40 až 60 mm</t>
  </si>
  <si>
    <t>67734753</t>
  </si>
  <si>
    <t>60514112</t>
  </si>
  <si>
    <t>řezivo jehličnaté lať surová dl 4m</t>
  </si>
  <si>
    <t>649335807</t>
  </si>
  <si>
    <t>(1+2,6+2,6+1)*9*2,5*0,06*0,04"přední část kóje západ 9kusů latí na 1m"</t>
  </si>
  <si>
    <t>0,389*1,1 'Přepočtené koeficientem množství</t>
  </si>
  <si>
    <t>762195000</t>
  </si>
  <si>
    <t>Spojovací prostředky pro montáž stěn, příček, bednění stěn</t>
  </si>
  <si>
    <t>-590517119</t>
  </si>
  <si>
    <t>0,482+0,428</t>
  </si>
  <si>
    <t>762086111</t>
  </si>
  <si>
    <t>Montáž KDK hmotnosti prvku do 5 kg</t>
  </si>
  <si>
    <t>1076541442</t>
  </si>
  <si>
    <t>54933000</t>
  </si>
  <si>
    <t>závěs vratový 150mm</t>
  </si>
  <si>
    <t>100 kus</t>
  </si>
  <si>
    <t>246447777</t>
  </si>
  <si>
    <t>8*0,01 'Přepočtené koeficientem množství</t>
  </si>
  <si>
    <t>54916310</t>
  </si>
  <si>
    <t>kování dveřní petlice dveřová lakovaná černá 280/100mm</t>
  </si>
  <si>
    <t>2073553566</t>
  </si>
  <si>
    <t>762812931</t>
  </si>
  <si>
    <t>Zabednění části záklopu stropu prkny tl do 32 mm pl jednotlivě do 0,25 m2</t>
  </si>
  <si>
    <t>1071220013</t>
  </si>
  <si>
    <t>7*1,2*0,6"okna anglických dvorků"</t>
  </si>
  <si>
    <t>-900523986</t>
  </si>
  <si>
    <t>-171314721</t>
  </si>
  <si>
    <t>Přesun hmot procentní pro kce truhlářské v objektech v do 6 m</t>
  </si>
  <si>
    <t>-944634778</t>
  </si>
  <si>
    <t>-380136560</t>
  </si>
  <si>
    <t>54924008</t>
  </si>
  <si>
    <t>zámek zadlabací vložkový pravolevý rozteč 90x45mm</t>
  </si>
  <si>
    <t>2014476640</t>
  </si>
  <si>
    <t>54964151</t>
  </si>
  <si>
    <t>vložka cylindrická 45+90 + 10 klíčů</t>
  </si>
  <si>
    <t>918504237</t>
  </si>
  <si>
    <t>54914610</t>
  </si>
  <si>
    <t>kování dveřní vrchní klika včetně rozet a montážního materiálu nerez</t>
  </si>
  <si>
    <t>-831502574</t>
  </si>
  <si>
    <t>767640311</t>
  </si>
  <si>
    <t>Montáž dveří ocelových nebo hliníkových vnitřních jednokřídlových</t>
  </si>
  <si>
    <t>-1164567949</t>
  </si>
  <si>
    <t>55341322</t>
  </si>
  <si>
    <t>dveře jednokřídlé ocelové interierové plné 800x1970mm</t>
  </si>
  <si>
    <t>-1683794557</t>
  </si>
  <si>
    <t>-115918611</t>
  </si>
  <si>
    <t>416719598</t>
  </si>
  <si>
    <t>18*2,35"kóje"</t>
  </si>
  <si>
    <t>-486979259</t>
  </si>
  <si>
    <t>1035833988</t>
  </si>
  <si>
    <t>-924146828</t>
  </si>
  <si>
    <t>-1320269374</t>
  </si>
  <si>
    <t>103077734</t>
  </si>
  <si>
    <t>-699304367</t>
  </si>
  <si>
    <t>1,3"zárubně"</t>
  </si>
  <si>
    <t>-1504944095</t>
  </si>
  <si>
    <t>-1534795776</t>
  </si>
  <si>
    <t>1999734523</t>
  </si>
  <si>
    <t>178358479</t>
  </si>
  <si>
    <t>-1998918885</t>
  </si>
  <si>
    <t>-305345068</t>
  </si>
  <si>
    <t>56,7*1,05 'Přepočtené koeficientem množství</t>
  </si>
  <si>
    <t>Zakrytí vnitřních ploch, konstrukcí nebo prvků  v místnostech výšky do 3,80 m</t>
  </si>
  <si>
    <t>-1694552547</t>
  </si>
  <si>
    <t>-1128058695</t>
  </si>
  <si>
    <t>30*1,05 'Přepočtené koeficientem množství</t>
  </si>
  <si>
    <t>784111031</t>
  </si>
  <si>
    <t>Omytí podkladu v místnostech v do 3,80 m</t>
  </si>
  <si>
    <t>-1308366856</t>
  </si>
  <si>
    <t>76,545+215,28</t>
  </si>
  <si>
    <t>784111039</t>
  </si>
  <si>
    <t>Omytí podkladu na schodišti podlaží v přes 3,80 do 5,00 m</t>
  </si>
  <si>
    <t>-141618418</t>
  </si>
  <si>
    <t>Oškrabání malby v mísnostech výšky do 3,80 m</t>
  </si>
  <si>
    <t>172519030</t>
  </si>
  <si>
    <t>784121009</t>
  </si>
  <si>
    <t>Oškrabání malby na schodišti podlaží v přes 3,80 do 5,00 m</t>
  </si>
  <si>
    <t>342914602</t>
  </si>
  <si>
    <t>Rozmývání podkladu po oškrabání malby v místnostech výšky do 3,80 m</t>
  </si>
  <si>
    <t>695375529</t>
  </si>
  <si>
    <t>784121019</t>
  </si>
  <si>
    <t>Rozmývání podkladu po oškrabání malby na schodišti podlaží v přes 3,80 do 5,00 m</t>
  </si>
  <si>
    <t>-2017807302</t>
  </si>
  <si>
    <t>784181131</t>
  </si>
  <si>
    <t>Fungicidní jednonásobná bezbarvá penetrace podkladu v místnostech v do 3,80 m</t>
  </si>
  <si>
    <t>183281994</t>
  </si>
  <si>
    <t>784181139</t>
  </si>
  <si>
    <t>Fungicidní jednonásobná bezbarvá penetrace podkladu na schodišti podlaží v přes 3,80 do 5,00 m</t>
  </si>
  <si>
    <t>1082266716</t>
  </si>
  <si>
    <t>784312021</t>
  </si>
  <si>
    <t>Dvojnásobné bílé vápenné malby v místnostech v do 3,80 m</t>
  </si>
  <si>
    <t>1115647447</t>
  </si>
  <si>
    <t>784312029</t>
  </si>
  <si>
    <t>Dvojnásobné bílé vápenné malby na schodišti podlaží v přes 3,80 do 5,00 m</t>
  </si>
  <si>
    <t>-1607229734</t>
  </si>
  <si>
    <t>007 - Oprava společných prostor 1NP-3NP</t>
  </si>
  <si>
    <t xml:space="preserve">    732 - Ústřední vytápění - strojovny</t>
  </si>
  <si>
    <t xml:space="preserve">    795 - Lokální vytápění</t>
  </si>
  <si>
    <t>0,8*0,5*0,3"rušený rozvaděč 0P11"</t>
  </si>
  <si>
    <t>(0,8*3-0,6*2)*0,3"dozdívka kumbál 1NP u schodiště"</t>
  </si>
  <si>
    <t>2*4,6*0,3*0,15"dozdívka nové dveře kumbál+WC 2NP"</t>
  </si>
  <si>
    <t>2*(0,95*2,2-0,9*2)*0,5+2*4,9*0,3*0,15"nové dveře byty 2NP"</t>
  </si>
  <si>
    <t>(1,2*2-0,9*2)*0,5+4,9*0,3*0,15"nové dveře byt 3NP"</t>
  </si>
  <si>
    <t>317143441</t>
  </si>
  <si>
    <t>Překlad nosný z pórobetonu ve zdech tl 250 mm dl do 1300 mm</t>
  </si>
  <si>
    <t>-411105216</t>
  </si>
  <si>
    <t>2"1NP kumbál 0P11 u schodiště"</t>
  </si>
  <si>
    <t>2*2"2NP kumbál+WC"</t>
  </si>
  <si>
    <t>2*2"byty 2NP</t>
  </si>
  <si>
    <t>317143443</t>
  </si>
  <si>
    <t>Překlad nosný z pórobetonu ve zdech tl 250 mm dl přes 1500 do 1800 mm</t>
  </si>
  <si>
    <t>291835417</t>
  </si>
  <si>
    <t>2"byt 3NP"</t>
  </si>
  <si>
    <t>2*3+2*4+2*4,4+2*2</t>
  </si>
  <si>
    <t>2*1,5*2"stávající okna"</t>
  </si>
  <si>
    <t>1*2,8"stávající vnější dveře"</t>
  </si>
  <si>
    <t>9*1*2"dveře vnitřní"</t>
  </si>
  <si>
    <t>2*16"ostatní"</t>
  </si>
  <si>
    <t>11,95*2"zazdívky"</t>
  </si>
  <si>
    <t>Penetrační disperzní nátěr vnitřních schodišťových konstrukcí nanášený ručně</t>
  </si>
  <si>
    <t>428663154</t>
  </si>
  <si>
    <t>(9,7+5,5)*10"stěny"</t>
  </si>
  <si>
    <t>2*9,7*1,3*1,35"stropy"</t>
  </si>
  <si>
    <t>-327514227</t>
  </si>
  <si>
    <t>(2,5+3,1+1,3+4,1+3,7+1,2)*3,2"chodba 1NP 0P11,0P12"</t>
  </si>
  <si>
    <t>(2*5,1+2*1,3)*3"chodba 2NP"</t>
  </si>
  <si>
    <t>(2*1+2*1,2)*3"společné WC 2NP"</t>
  </si>
  <si>
    <t>23,9"dozdívky"</t>
  </si>
  <si>
    <t>Penetrační disperzní nátěr vnitřních stropů nanášený ručně</t>
  </si>
  <si>
    <t>217164957</t>
  </si>
  <si>
    <t>2,7+5,4"0P11, 0P12"</t>
  </si>
  <si>
    <t>5,1*1,3"chodba 2NP"</t>
  </si>
  <si>
    <t>1*1,2"společné WC 2NP"</t>
  </si>
  <si>
    <t>611325413</t>
  </si>
  <si>
    <t>Oprava vnitřní vápenocementové hladké omítky stropů v rozsahu plochy přes 30 do 50 %</t>
  </si>
  <si>
    <t>2140030812</t>
  </si>
  <si>
    <t>2*9,7*1,3*1,35"stropy schody"</t>
  </si>
  <si>
    <t>15,93"stropy ostatní"</t>
  </si>
  <si>
    <t>611135001</t>
  </si>
  <si>
    <t>Vyrovnání podkladu vnitřních stropů maltou vápenocementovou tl do 10 mm</t>
  </si>
  <si>
    <t>524719013</t>
  </si>
  <si>
    <t>611142001</t>
  </si>
  <si>
    <t>Potažení vnitřních stropů sklovláknitým pletivem vtlačeným do tenkovrstvé hmoty</t>
  </si>
  <si>
    <t>-1793836190</t>
  </si>
  <si>
    <t>1716903543</t>
  </si>
  <si>
    <t>(9,7+5,5)*10"stěny schodiště"</t>
  </si>
  <si>
    <t>126,38"stěny ostatní"</t>
  </si>
  <si>
    <t>-1380578715</t>
  </si>
  <si>
    <t>611311135</t>
  </si>
  <si>
    <t>Potažení vnitřních schodišťových konstrukcí vápenným štukem tloušťky do 3 mm</t>
  </si>
  <si>
    <t>865410794</t>
  </si>
  <si>
    <t>-1319704388</t>
  </si>
  <si>
    <t>611311131</t>
  </si>
  <si>
    <t>Potažení vnitřních rovných stropů vápenným štukem tloušťky do 3 mm</t>
  </si>
  <si>
    <t>349774048</t>
  </si>
  <si>
    <t>612325122</t>
  </si>
  <si>
    <t>Vápenocementová štuková omítka rýh ve stěnách š přes 150 do 300 mm</t>
  </si>
  <si>
    <t>-1167291287</t>
  </si>
  <si>
    <t>17,4*0,3</t>
  </si>
  <si>
    <t>23,9"dozdívky v bytech po nových dveřích"</t>
  </si>
  <si>
    <t>50*0,07+25*0,15</t>
  </si>
  <si>
    <t>5*0,3*0,3"předpokládané vedení kanalizace"</t>
  </si>
  <si>
    <t>-1765642263</t>
  </si>
  <si>
    <t>1593755664</t>
  </si>
  <si>
    <t>632682111</t>
  </si>
  <si>
    <t>Vyspravení povrchu betonových schodišť rychletuhnoucím polymerem s možností okamžitého zatížení stupňů a podest tl. do 10 mm</t>
  </si>
  <si>
    <t>-515336197</t>
  </si>
  <si>
    <t>19*1,3*0,6"1NP-2NP"</t>
  </si>
  <si>
    <t>21*1,3*0,6"2NP-3NP"</t>
  </si>
  <si>
    <t>1,2*1,2"mezipodesta 2NP-3NP"</t>
  </si>
  <si>
    <t>55331450</t>
  </si>
  <si>
    <t>zárubeň jednokřídlá ocelová pro dodatečnou montáž tl stěny 260-300mm rozměru 600/1970, 2100mm</t>
  </si>
  <si>
    <t>-178325861</t>
  </si>
  <si>
    <t>3"WC+kumbál 2NP, 1NP kumbál"</t>
  </si>
  <si>
    <t>55331583</t>
  </si>
  <si>
    <t>zárubeň jednokřídlá ocelová pro zdění bezpečnostní třídy RC2 tl stěny 210-300mm rozměru 900/1970, 2100mm</t>
  </si>
  <si>
    <t>-1843524220</t>
  </si>
  <si>
    <t>3"byty"</t>
  </si>
  <si>
    <t>-1644475848</t>
  </si>
  <si>
    <t>1"WC"</t>
  </si>
  <si>
    <t>55341422</t>
  </si>
  <si>
    <t>průvětrník bez klapek se sítí 300x300mm</t>
  </si>
  <si>
    <t>857998993</t>
  </si>
  <si>
    <t>Předformátované vodorovné dopravní značení čára šířky 50mm - hrana nástupních a výstupních stupňů</t>
  </si>
  <si>
    <t>1871331504</t>
  </si>
  <si>
    <t>6*1,3</t>
  </si>
  <si>
    <t>1107379480</t>
  </si>
  <si>
    <t>3,7*3*10"schodiště pro opravu"</t>
  </si>
  <si>
    <t>1052208804</t>
  </si>
  <si>
    <t>111*30 "Přepočtené koeficientem množství</t>
  </si>
  <si>
    <t>1306848425</t>
  </si>
  <si>
    <t>2009607776</t>
  </si>
  <si>
    <t>Dočasné vyklizení a zpětné nastěhování a osazení vybavení a zařízení pro provedení prací - nábytek, zařízení, šatní skříně, aj.</t>
  </si>
  <si>
    <t>952902241</t>
  </si>
  <si>
    <t>Čištění budov drhnutí schodišť s chemickými prostředky</t>
  </si>
  <si>
    <t>-2058040050</t>
  </si>
  <si>
    <t>953942121</t>
  </si>
  <si>
    <t>Osazování ochranných úhelníků</t>
  </si>
  <si>
    <t>-1475399298</t>
  </si>
  <si>
    <t>59030212</t>
  </si>
  <si>
    <t>úhelník na ochranu rohů Al 25x25mm</t>
  </si>
  <si>
    <t>-91046276</t>
  </si>
  <si>
    <t>1"zpřístupnění rozvodů, ostatní nahodilá borurání"</t>
  </si>
  <si>
    <t>754874403</t>
  </si>
  <si>
    <t>15,93*0,05</t>
  </si>
  <si>
    <t>3*4,9*0,5+3*4,6*0,5</t>
  </si>
  <si>
    <t>6*1,3+4*1,5+2*1,8</t>
  </si>
  <si>
    <t>1,2*2"byt 3NP"</t>
  </si>
  <si>
    <t>-842613007</t>
  </si>
  <si>
    <t>0,8*3"kumbál 1NP"</t>
  </si>
  <si>
    <t>2*0,6*2"WC+kumbál 2NP"</t>
  </si>
  <si>
    <t>2*0,95*2,2"byty 2NP"</t>
  </si>
  <si>
    <t>976042221.1</t>
  </si>
  <si>
    <t>Vybourání otvoru do zdiva komínového a příprava pro osazení sopouchu kouřovodu/přívodu spalinového vzduchu</t>
  </si>
  <si>
    <t>178209048</t>
  </si>
  <si>
    <t>3"odvody spalin"</t>
  </si>
  <si>
    <t>3"přísun palivového vzduchu CPV"</t>
  </si>
  <si>
    <t>978011161</t>
  </si>
  <si>
    <t>Otlučení (osekání) vnitřní vápenné nebo vápenocementové omítky stropů v rozsahu přes 30 do 50 %</t>
  </si>
  <si>
    <t>605876465</t>
  </si>
  <si>
    <t>78972899</t>
  </si>
  <si>
    <t>27,52*19 'Přepočtené koeficientem množství</t>
  </si>
  <si>
    <t>0,3+0,228</t>
  </si>
  <si>
    <t>1+5,568</t>
  </si>
  <si>
    <t>0,558+1,753+0,784+2,245+0,182+0,3+1+0,55</t>
  </si>
  <si>
    <t>-2093685352</t>
  </si>
  <si>
    <t>27,52-0,528-6,658-7,372-0,79-0,397</t>
  </si>
  <si>
    <t>Přesun hmot pro budovy zděné v přes 6 do 12 m</t>
  </si>
  <si>
    <t>1712614359</t>
  </si>
  <si>
    <t>5"WC 2NP"</t>
  </si>
  <si>
    <t xml:space="preserve">5"WC 2NP" </t>
  </si>
  <si>
    <t>5"nová sprcha 2NP byt č.2"</t>
  </si>
  <si>
    <t>5"umývátko společné WC 2NP"</t>
  </si>
  <si>
    <t>15"dochlazovací smyčka výměník krbu 3NP - pokoj 3"</t>
  </si>
  <si>
    <t>5"společné WC 2NP do měněného stoupacího potrubí"</t>
  </si>
  <si>
    <t>998721202</t>
  </si>
  <si>
    <t>Přesun hmot procentní pro vnitřní kanalizace v objektech v přes 6 do 12 m</t>
  </si>
  <si>
    <t>-2075557373</t>
  </si>
  <si>
    <t>10"WC 2NP"</t>
  </si>
  <si>
    <t>722160222</t>
  </si>
  <si>
    <t>Potrubí vodovodní měděné tvrdé spojované lisováním D 18x1 mm</t>
  </si>
  <si>
    <t>-2089536164</t>
  </si>
  <si>
    <t>15"dochlazovací smyčka výměník 3NP - pokoj 3"</t>
  </si>
  <si>
    <t>10"společné WC 2NP + propojení sousední koupelny"</t>
  </si>
  <si>
    <t>10"nová sprcha 2NP byt 2"</t>
  </si>
  <si>
    <t>15" teplá voda nová sprcha 2NP byt 2"</t>
  </si>
  <si>
    <t>722220111</t>
  </si>
  <si>
    <t>Nástěnka pro výtokový ventil G 1/2" s jedním závitem</t>
  </si>
  <si>
    <t>545122834</t>
  </si>
  <si>
    <t>1"dochlazovací smyčka"</t>
  </si>
  <si>
    <t>722224115</t>
  </si>
  <si>
    <t>Kohout plnicí nebo vypouštěcí G 1/2" PN 10 s jedním závitem</t>
  </si>
  <si>
    <t>-1037931785</t>
  </si>
  <si>
    <t>27233716</t>
  </si>
  <si>
    <t>hadice na horkou vodu a páru přetlak 0,6MPa D 19/32mm</t>
  </si>
  <si>
    <t>1730011947</t>
  </si>
  <si>
    <t>722232061</t>
  </si>
  <si>
    <t>Kohout kulový přímý G 1/2" PN 42 do 185°C vnitřní závit s vypouštěním</t>
  </si>
  <si>
    <t>-1539223395</t>
  </si>
  <si>
    <t>998722202</t>
  </si>
  <si>
    <t>Přesun hmot procentní pro vnitřní vodovod v objektech v přes 6 do 12 m</t>
  </si>
  <si>
    <t>555413025</t>
  </si>
  <si>
    <t>725112171</t>
  </si>
  <si>
    <t>Kombi klozet s hlubokým splachováním odpad vodorovný</t>
  </si>
  <si>
    <t>-408508672</t>
  </si>
  <si>
    <t>725211701</t>
  </si>
  <si>
    <t>Umývátko keramické bílé stěnové šířky 400 mm připevněné na stěnu šrouby</t>
  </si>
  <si>
    <t>2026630744</t>
  </si>
  <si>
    <t>725243902</t>
  </si>
  <si>
    <t>Montáž boxu sprchového</t>
  </si>
  <si>
    <t>-753314500</t>
  </si>
  <si>
    <t>6000723186</t>
  </si>
  <si>
    <t>Box sprchový Roth SIMPLE 900 mm zasklení neprůhledné</t>
  </si>
  <si>
    <t>-1365773718</t>
  </si>
  <si>
    <t>2"2NP - byt č.2 a byt č.1"</t>
  </si>
  <si>
    <t>725841322</t>
  </si>
  <si>
    <t>Baterie sprchová klasická</t>
  </si>
  <si>
    <t>537800617</t>
  </si>
  <si>
    <t>998725202</t>
  </si>
  <si>
    <t>Přesun hmot procentní pro zařizovací předměty v objektech v přes 6 do 12 m</t>
  </si>
  <si>
    <t>2102560279</t>
  </si>
  <si>
    <t>Demontáž kotle ocelového na tuhá paliva výkon do 25 kW</t>
  </si>
  <si>
    <t>1"byt 3NP pokoj 3"</t>
  </si>
  <si>
    <t>820556750</t>
  </si>
  <si>
    <t>998731202</t>
  </si>
  <si>
    <t>Přesun hmot procentní pro kotelny v objektech v přes 6 do 12 m</t>
  </si>
  <si>
    <t>1006271415</t>
  </si>
  <si>
    <t>Poznámka k položce:_x000D_
Předpoklad skrytého uložení ve zdech či podlaze</t>
  </si>
  <si>
    <t>2*80</t>
  </si>
  <si>
    <t>733223304</t>
  </si>
  <si>
    <t>Potrubí měděné tvrdé spojované lisováním D do 28x1,5 mm</t>
  </si>
  <si>
    <t>-2035930000</t>
  </si>
  <si>
    <t>2*72"3NP"</t>
  </si>
  <si>
    <t>9*2"2NP"</t>
  </si>
  <si>
    <t>733224225</t>
  </si>
  <si>
    <t>Příplatek k potrubí měděnému za zhotovení přípojky z trubek měděných do D 28x1,5 mm</t>
  </si>
  <si>
    <t>-1304446563</t>
  </si>
  <si>
    <t>9*2"3NP"</t>
  </si>
  <si>
    <t>144+160</t>
  </si>
  <si>
    <t>733811232</t>
  </si>
  <si>
    <t>Ochrana potrubí ústředního vytápění termoizolačními trubicemi z PE tl přes 9 do 13 mm DN přes 32 do 45 mm</t>
  </si>
  <si>
    <t>-1888531956</t>
  </si>
  <si>
    <t>998733202</t>
  </si>
  <si>
    <t>Přesun hmot procentní pro rozvody potrubí v objektech v přes 6 do 12 m</t>
  </si>
  <si>
    <t>-2015976995</t>
  </si>
  <si>
    <t>734251213</t>
  </si>
  <si>
    <t>Ventil závitový pojistný G 1</t>
  </si>
  <si>
    <t>-998223970</t>
  </si>
  <si>
    <t>1"krb s výměníkem"</t>
  </si>
  <si>
    <t>734211120</t>
  </si>
  <si>
    <t>Ventil závitový odvzdušňovací G 1/2 PN 14 do 120°C automatický</t>
  </si>
  <si>
    <t>1048397994</t>
  </si>
  <si>
    <t>734242414</t>
  </si>
  <si>
    <t>Ventil závitový zpětný přímý G 1 PN 16 do 110°C</t>
  </si>
  <si>
    <t>98963623</t>
  </si>
  <si>
    <t>3"elektrokotle"</t>
  </si>
  <si>
    <t>1873752845</t>
  </si>
  <si>
    <t>734291264</t>
  </si>
  <si>
    <t>Filtr závitový přímý G 1 PN 30 do 110°C s vnitřními závity</t>
  </si>
  <si>
    <t>182942947</t>
  </si>
  <si>
    <t>2"krb s výměníkem"</t>
  </si>
  <si>
    <t>734292715</t>
  </si>
  <si>
    <t>Kohout kulový přímý G 1 PN 42 do 185°C vnitřní závit</t>
  </si>
  <si>
    <t>-1147838373</t>
  </si>
  <si>
    <t>5"krb s výměníkem"</t>
  </si>
  <si>
    <t>2*3"elektrokotle"</t>
  </si>
  <si>
    <t>734295012</t>
  </si>
  <si>
    <t>Směšovací ventil otopných a chladicích systémů závitový třícestný G 1" s ručním ovládáním</t>
  </si>
  <si>
    <t>1296128472</t>
  </si>
  <si>
    <t>734221501.1</t>
  </si>
  <si>
    <t>Kapilární termostat</t>
  </si>
  <si>
    <t>11407410</t>
  </si>
  <si>
    <t>734221501.2</t>
  </si>
  <si>
    <t>Termomanometr</t>
  </si>
  <si>
    <t>205498398</t>
  </si>
  <si>
    <t>734221501.3</t>
  </si>
  <si>
    <t>Termostatický bezpečnostní dochlazovací ventil s kapilárou</t>
  </si>
  <si>
    <t>1755925193</t>
  </si>
  <si>
    <t>998734202</t>
  </si>
  <si>
    <t>Přesun hmot procentní pro armatury v objektech v přes 6 do 12 m</t>
  </si>
  <si>
    <t>479874200</t>
  </si>
  <si>
    <t>732</t>
  </si>
  <si>
    <t>Ústřední vytápění - strojovny</t>
  </si>
  <si>
    <t>732331102</t>
  </si>
  <si>
    <t>Nádoba tlaková expanzní pro solární, topnou a chladící soustavu s membránou závitové připojení PN 1,0 o objemu 12 l</t>
  </si>
  <si>
    <t>-1406146436</t>
  </si>
  <si>
    <t>732421414</t>
  </si>
  <si>
    <t>Čerpadlo teplovodní mokroběžné závitové oběhové DN 25 výtlak do 6,0 m průtok 4,0 m3/h pro vytápění</t>
  </si>
  <si>
    <t>-470195944</t>
  </si>
  <si>
    <t>998732202</t>
  </si>
  <si>
    <t>Přesun hmot procentní pro strojovny v objektech v přes 6 do 12 m</t>
  </si>
  <si>
    <t>1302121970</t>
  </si>
  <si>
    <t>1"koupelna 3NP"</t>
  </si>
  <si>
    <t>1"koupelna 2NP-byt č.1"</t>
  </si>
  <si>
    <t>6"3NP-pokoje+kuchyň s chodbou"</t>
  </si>
  <si>
    <t>8"2NP"</t>
  </si>
  <si>
    <t>735152379.KRD</t>
  </si>
  <si>
    <t>Otopné těleso panel VK dvoudeskové bez přídavné přestupní plochy KORADO Radik VK typ 20 výška/délka 600/1200 mm výkon 1174 W</t>
  </si>
  <si>
    <t>180382944</t>
  </si>
  <si>
    <t>2"komora 3NP"</t>
  </si>
  <si>
    <t>735152179.KRD</t>
  </si>
  <si>
    <t>Otopné těleso panel VK jednodeskové bez přídavné přestupní plochy KORADO Radik VK typ 10 výška/délka 600/1200 mm výkon 725 W</t>
  </si>
  <si>
    <t>-1763214190</t>
  </si>
  <si>
    <t>1"WC 3NP"</t>
  </si>
  <si>
    <t>998735202</t>
  </si>
  <si>
    <t>Přesun hmot procentní pro otopná tělesa v objektech v přes 6 do 12 m</t>
  </si>
  <si>
    <t>-199463399</t>
  </si>
  <si>
    <t>741313813</t>
  </si>
  <si>
    <t>Demontáž spínačů nástěnných normálních do 10 A šroubových se zachováním funkčnosti do 2 svorek</t>
  </si>
  <si>
    <t>887999740</t>
  </si>
  <si>
    <t>1"společné WC 2NP"</t>
  </si>
  <si>
    <t>741310001</t>
  </si>
  <si>
    <t>Montáž spínač nástěnný 1-jednopólový prostředí normální se zapojením vodičů</t>
  </si>
  <si>
    <t>1973393229</t>
  </si>
  <si>
    <t>34535000</t>
  </si>
  <si>
    <t>spínač kompletní, zápustný, jednopólový, řazení 1, šroubové svorky</t>
  </si>
  <si>
    <t>615342143</t>
  </si>
  <si>
    <t>741371841</t>
  </si>
  <si>
    <t>Demontáž svítidla interiérového se standardní paticí nebo int. zdrojem LED přisazeného stropního do 0,09 m2 bez zachování funkčnosti</t>
  </si>
  <si>
    <t>472524561</t>
  </si>
  <si>
    <t>741370002</t>
  </si>
  <si>
    <t>Montáž svítidlo žárovkové bytové stropní přisazené 1 zdroj se sklem</t>
  </si>
  <si>
    <t>1355280730</t>
  </si>
  <si>
    <t>34825000</t>
  </si>
  <si>
    <t>svítidlo interiérové stropní přisazené kruhové D 200-300mm 900-1300lm</t>
  </si>
  <si>
    <t>-1702031514</t>
  </si>
  <si>
    <t>34711210</t>
  </si>
  <si>
    <t>žárovka čirá E27/42W</t>
  </si>
  <si>
    <t>-1174846525</t>
  </si>
  <si>
    <t>-1427184546</t>
  </si>
  <si>
    <t>766411821</t>
  </si>
  <si>
    <t>Demontáž truhlářského obložení stěn z palubek</t>
  </si>
  <si>
    <t>-844086092</t>
  </si>
  <si>
    <t>0,8*3"kumbál 0P11"</t>
  </si>
  <si>
    <t>766411822</t>
  </si>
  <si>
    <t>Demontáž truhlářského obložení stěn podkladových roštů</t>
  </si>
  <si>
    <t>1707675626</t>
  </si>
  <si>
    <t>3"kumbály 1NP, 2NP, společné WC 2NP"</t>
  </si>
  <si>
    <t>61162084</t>
  </si>
  <si>
    <t>dveře jednokřídlé dřevotřískové povrch laminátový plné 600x1970-2100mm</t>
  </si>
  <si>
    <t>1845151249</t>
  </si>
  <si>
    <t>424369787</t>
  </si>
  <si>
    <t>vložka cylindrická + 5 klíčů</t>
  </si>
  <si>
    <t>vložka cylindrická bezpečnostní RC2 + 5 klíčů</t>
  </si>
  <si>
    <t>54914124</t>
  </si>
  <si>
    <t>kování rozetové koule/klika</t>
  </si>
  <si>
    <t>493871149</t>
  </si>
  <si>
    <t>766491853</t>
  </si>
  <si>
    <t>Demontáž prahů dveří dvoukřídlových</t>
  </si>
  <si>
    <t>-194194909</t>
  </si>
  <si>
    <t>61187121</t>
  </si>
  <si>
    <t>práh dveřní dřevěný dubový tl 20mm dl 620mm š 150mm vč. povrch. úpravy</t>
  </si>
  <si>
    <t>-964227052</t>
  </si>
  <si>
    <t>998766202</t>
  </si>
  <si>
    <t>Přesun hmot procentní pro kce truhlářské v objektech v přes 6 do 12 m</t>
  </si>
  <si>
    <t>44343116</t>
  </si>
  <si>
    <t>60"ostatní"</t>
  </si>
  <si>
    <t>Přesun hmot procentní pro zámečnické konstrukce v objektech v přes 6 do 12 m</t>
  </si>
  <si>
    <t>1306522776</t>
  </si>
  <si>
    <t>1,2*1"společné WC 2NP"</t>
  </si>
  <si>
    <t>771471810</t>
  </si>
  <si>
    <t>Demontáž soklíků z dlaždic keramických kladených do malty rovných</t>
  </si>
  <si>
    <t>2127099017</t>
  </si>
  <si>
    <t>6,8+10,8"0P11, 0P12"</t>
  </si>
  <si>
    <t>2*1+2*1,2"společné WC 2NP"</t>
  </si>
  <si>
    <t>17,6*1,1 'Přepočtené koeficientem množství</t>
  </si>
  <si>
    <t>771161022</t>
  </si>
  <si>
    <t>Montáž profilu pro schodové hrany nebo ukončení dlažby</t>
  </si>
  <si>
    <t>-1426413130</t>
  </si>
  <si>
    <t>59054101</t>
  </si>
  <si>
    <t>profil přechodový Al s pohyblivým ramenem 10x20mm</t>
  </si>
  <si>
    <t>1504834977</t>
  </si>
  <si>
    <t>771574375</t>
  </si>
  <si>
    <t>Montáž podlah keramických pro mechanické zatížení protiskluzných lepených flexi rychletuhnoucím lepidlem přes 9 do 12 ks/m2</t>
  </si>
  <si>
    <t>2007012297</t>
  </si>
  <si>
    <t>9,3*1,1 'Přepočtené koeficientem množství</t>
  </si>
  <si>
    <t>771591115</t>
  </si>
  <si>
    <t>Podlahy spárování silikonem</t>
  </si>
  <si>
    <t>-1193622768</t>
  </si>
  <si>
    <t>771591191</t>
  </si>
  <si>
    <t>Příplatek k podlahám za diagonální kladení dlažby</t>
  </si>
  <si>
    <t>188810908</t>
  </si>
  <si>
    <t>998771202</t>
  </si>
  <si>
    <t>Přesun hmot procentní pro podlahy z dlaždic v objektech v přes 6 do 12 m</t>
  </si>
  <si>
    <t>1628588170</t>
  </si>
  <si>
    <t>-656140104</t>
  </si>
  <si>
    <t>776111323</t>
  </si>
  <si>
    <t>Vysátí podkladu povlakových podlah schodišťových stupňů</t>
  </si>
  <si>
    <t>-1296281998</t>
  </si>
  <si>
    <t>-217705826</t>
  </si>
  <si>
    <t>776121113</t>
  </si>
  <si>
    <t>Vodou ředitelná penetrace savého podkladu povlakových podlah schodišťových stupňů</t>
  </si>
  <si>
    <t>-1667858641</t>
  </si>
  <si>
    <t>776143132</t>
  </si>
  <si>
    <t>Tmelení schodišťových podstupnic povlakových podlah stěrkou tl přes 3 do 5 mm</t>
  </si>
  <si>
    <t>-1205674193</t>
  </si>
  <si>
    <t>776144111</t>
  </si>
  <si>
    <t>Tmelení hran schodišťových povlakových podlah</t>
  </si>
  <si>
    <t>954316417</t>
  </si>
  <si>
    <t>40*1,3</t>
  </si>
  <si>
    <t>1514887841</t>
  </si>
  <si>
    <t>776222111</t>
  </si>
  <si>
    <t>Lepení pásů z PVC 2-složkovým lepidlem</t>
  </si>
  <si>
    <t>-428565951</t>
  </si>
  <si>
    <t>28411148</t>
  </si>
  <si>
    <t>PVC vinyl homogenní protiskluzná se vsypem a výztuž. vrstvou tl 2.00mm nášlapná vrstva 2.00mm, hořlavost Bfl-s1, třída zátěže 34/43, útlum 5dB, bodová zátěž ≤ 0.10mm, protiskluznost R11</t>
  </si>
  <si>
    <t>-1857155844</t>
  </si>
  <si>
    <t>Poznámka k položce:_x000D_
Předpokládaný dekor - imitace kamene, bude vyvzorkováno na místě. Referenční typ např.: Altro Aquarius AQ20/AQI20</t>
  </si>
  <si>
    <t>8,07*1,15 'Přepočtené koeficientem množství</t>
  </si>
  <si>
    <t>450880029</t>
  </si>
  <si>
    <t>776301812</t>
  </si>
  <si>
    <t>Odstranění lepených podlahovin s podložkou ze schodišťových stupňů</t>
  </si>
  <si>
    <t>1668144988</t>
  </si>
  <si>
    <t>40*1,3"stupnice"</t>
  </si>
  <si>
    <t>42*1,3"podstupnice"</t>
  </si>
  <si>
    <t>776991822</t>
  </si>
  <si>
    <t>Odstranění lepidla ručně ze schodišťových stupňů</t>
  </si>
  <si>
    <t>-902107577</t>
  </si>
  <si>
    <t>776321112</t>
  </si>
  <si>
    <t>Montáž podlahovin z PVC na stupnice šířky přes 300 mm</t>
  </si>
  <si>
    <t>-2113249864</t>
  </si>
  <si>
    <t>-774505746</t>
  </si>
  <si>
    <t>52*0,4</t>
  </si>
  <si>
    <t>20,8*1,15 'Přepočtené koeficientem množství</t>
  </si>
  <si>
    <t>776321211</t>
  </si>
  <si>
    <t>Montáž podlahovin z PVC na podstupnice výšky do 200 mm</t>
  </si>
  <si>
    <t>-763599199</t>
  </si>
  <si>
    <t>486677316</t>
  </si>
  <si>
    <t>54,6*0,2</t>
  </si>
  <si>
    <t>10,92*1,15 'Přepočtené koeficientem množství</t>
  </si>
  <si>
    <t>776430811</t>
  </si>
  <si>
    <t>Odstranění hran schodišťových</t>
  </si>
  <si>
    <t>1655890563</t>
  </si>
  <si>
    <t>776421211</t>
  </si>
  <si>
    <t>Montáž schodišťových samolepících lišt</t>
  </si>
  <si>
    <t>-457697217</t>
  </si>
  <si>
    <t>28342164</t>
  </si>
  <si>
    <t>hrana schodová s lemovým ukončením z PVC 28x40x5,5mm</t>
  </si>
  <si>
    <t>-927928617</t>
  </si>
  <si>
    <t>52*1,1 'Přepočtené koeficientem množství</t>
  </si>
  <si>
    <t>776421711</t>
  </si>
  <si>
    <t>Vložení nařezaných pásků z podlahoviny do lišt</t>
  </si>
  <si>
    <t>-688904577</t>
  </si>
  <si>
    <t>6,8+10,8"0P11,0P12"</t>
  </si>
  <si>
    <t>2*5,1+2*1,25"chodba 2NP"</t>
  </si>
  <si>
    <t>2*5,1+2*1,25-2*1,3-2*0,9-2*0,6"chodba 2NP"</t>
  </si>
  <si>
    <t>7,1*1,15 'Přepočtené koeficientem množství</t>
  </si>
  <si>
    <t>1*0,5</t>
  </si>
  <si>
    <t>998776202</t>
  </si>
  <si>
    <t>Přesun hmot procentní pro podlahy povlakové v objektech v přes 6 do 12 m</t>
  </si>
  <si>
    <t>349134327</t>
  </si>
  <si>
    <t>(2*1,2+2*1)*2,2-0,6*2"společné WC 2NP"</t>
  </si>
  <si>
    <t>(2*1+2*1,2)*0,2"vytažení na stěnu"</t>
  </si>
  <si>
    <t>4*0,2</t>
  </si>
  <si>
    <t>2*1+2*1,2</t>
  </si>
  <si>
    <t>8,48*1,1 'Přepočtené koeficientem množství</t>
  </si>
  <si>
    <t>0,5*0,5</t>
  </si>
  <si>
    <t>0,25*1,1 'Přepočtené koeficientem množství</t>
  </si>
  <si>
    <t>4,6"dveře 60"</t>
  </si>
  <si>
    <t>2*1+2*1,2"ukončení obkladu"</t>
  </si>
  <si>
    <t>998781202</t>
  </si>
  <si>
    <t>Přesun hmot procentní pro obklady keramické v objektech v přes 6 do 12 m</t>
  </si>
  <si>
    <t>-2144932372</t>
  </si>
  <si>
    <t>783009421</t>
  </si>
  <si>
    <t>Bezpečnostní šrafování stěnových nebo podlahových hran</t>
  </si>
  <si>
    <t>-1984278442</t>
  </si>
  <si>
    <t>3*1,1+3*1,3"zárubně"</t>
  </si>
  <si>
    <t>15,93+32,64</t>
  </si>
  <si>
    <t>48,57*1,05 'Přepočtené koeficientem množství</t>
  </si>
  <si>
    <t>26,8*1,05 'Přepočtené koeficientem množství</t>
  </si>
  <si>
    <t>Oškrabání malby na schodišti o výšce podlaží do 5,00 m</t>
  </si>
  <si>
    <t>1470136422</t>
  </si>
  <si>
    <t>Rozmývání podkladu po oškrabání malby na schodišti o výšce podlaží do 5,00 m</t>
  </si>
  <si>
    <t>-899657561</t>
  </si>
  <si>
    <t>784151019</t>
  </si>
  <si>
    <t>Dvojnásobné izolování vodou ředitelnými barvami na schodišti o výšce podlaží do 5,00 m</t>
  </si>
  <si>
    <t>966045996</t>
  </si>
  <si>
    <t>784181129</t>
  </si>
  <si>
    <t>Hloubková jednonásobná penetrace podkladu na schodišti o výšce podlaží do 5,00 m</t>
  </si>
  <si>
    <t>-731782998</t>
  </si>
  <si>
    <t>784211109</t>
  </si>
  <si>
    <t>Dvojnásobné bílé malby ze směsí za mokra výborně otěruvzdorných na schodišti výšky do 5,00 m</t>
  </si>
  <si>
    <t>-113215680</t>
  </si>
  <si>
    <t>784660119</t>
  </si>
  <si>
    <t>Linkrustace s vrchním nátěrem syntetickým na schodišti do 5,00 m</t>
  </si>
  <si>
    <t>-1223565640</t>
  </si>
  <si>
    <t>2*9,7/Cos(45)*1,2"vnější stěny schodiště"</t>
  </si>
  <si>
    <t>2*5,5/Cos(45)*1,2"vnitřní stěny schodiště"</t>
  </si>
  <si>
    <t>(2,5+3,1+1,3+4,1+3,7+1,2)*3,2"stěny chodba 1NP 0P11,0P12"</t>
  </si>
  <si>
    <t>(2*5,1+2*1,3)*3"stěny chodba 2NP"</t>
  </si>
  <si>
    <t>(2*1+2*1,2)*3"stěny společné WC 2NP"</t>
  </si>
  <si>
    <t>2,7+5,4"stropy 0P11, 0P12"</t>
  </si>
  <si>
    <t>5,1*1,3"stropy chodba 2NP"</t>
  </si>
  <si>
    <t>1*1,2"stropy společné WC 2NP"</t>
  </si>
  <si>
    <t>784151011</t>
  </si>
  <si>
    <t>Dvojnásobné izolování vodou ředitelnými barvami v místnostech v do 3,80 m</t>
  </si>
  <si>
    <t>507422916</t>
  </si>
  <si>
    <t>784660111</t>
  </si>
  <si>
    <t>Linkrustace s vrchním nátěrem syntetickým v místnosti v do 3,80 m</t>
  </si>
  <si>
    <t>941034229</t>
  </si>
  <si>
    <t>(6,8+10,8-4*0,8-1)*1,2"chodby 0P11, 0P12"</t>
  </si>
  <si>
    <t>(2*5,1+2*1,25-2*1,3-2*0,9-2*0,6)*1,2"společná chodba 2NP"</t>
  </si>
  <si>
    <t>795</t>
  </si>
  <si>
    <t>Lokální vytápění</t>
  </si>
  <si>
    <t>795121812</t>
  </si>
  <si>
    <t>Odpojení a odebrání přenosných kamen na tuhá paliva hmotnosti přes 100 do 250 kg</t>
  </si>
  <si>
    <t>333473249</t>
  </si>
  <si>
    <t>795991001</t>
  </si>
  <si>
    <t>Umístění přenosných kamen na tuhá paliva, krbokamen a sporáků hmotnosti do 100 kg</t>
  </si>
  <si>
    <t>1152274132</t>
  </si>
  <si>
    <t>2"2NP byt1, byt 2"</t>
  </si>
  <si>
    <t>6000390001.1</t>
  </si>
  <si>
    <t>Kamna krbová bez výměníku, externí přívod spalovacího vzduchu, výkon do prostoru min. 8kW, průměr kouřovodu 150mm</t>
  </si>
  <si>
    <t>-1940514232</t>
  </si>
  <si>
    <t>Poznámka k položce:_x000D_
Referenční model:_x000D_
_x000D_
Haas+Sohn ADRIA mini II_x000D_
_x000D_
hmotnost: 95 kg , barva: černá, béžová , provedení: bez výměníku , kód výrobce: 431715010000 , palivo: dřevo, uhelné brikety, dřevěné brikety , účinnost: 78% , vytápěcí schopnost m3: 148 m3 , výkon do prostoru: 8,2 kW , kouřovod vývod: horní / zadní , třída energetické účinnosti vytápění: A , rozměry: 414×890×546 mm , průměr kouřovodu: 150 mm , značka: Haas+Sohn_x000D_
Krbová kamna Adria mini II jsou díky své kompaktní velikosti vhodná i do menších prostor. Korpus ve stylové černé barvě doplňuje béžová dlažba na bocích.</t>
  </si>
  <si>
    <t>54171014.1</t>
  </si>
  <si>
    <t>podložka pod kamna bezpečnostní nehořlavá - dle typu dodaného krbu zhotovitelem</t>
  </si>
  <si>
    <t>-908716942</t>
  </si>
  <si>
    <t>795991004</t>
  </si>
  <si>
    <t>Umístění přenosných kamen na tuhá paliva, krbokamen a sporáků hmotnosti přes 200 kg</t>
  </si>
  <si>
    <t>1673990657</t>
  </si>
  <si>
    <t>1"byt 3NP místo kotle na tuhá paliva - pokoj 3"</t>
  </si>
  <si>
    <t>795941101</t>
  </si>
  <si>
    <t>Montáž automatické regulační jednotky pro přívod vzduchu</t>
  </si>
  <si>
    <t>-2064544067</t>
  </si>
  <si>
    <t>795942202</t>
  </si>
  <si>
    <t>Montáž výměníku teplovodního</t>
  </si>
  <si>
    <t>-187233198</t>
  </si>
  <si>
    <t>6000191940.1</t>
  </si>
  <si>
    <t>Kamna krbová s výměníkem výkon do prostoru: min.5 kW, výkon do výměníku min.10kW, automatická ochrana proti přehřátí při výpadku proudu uzavřením externího přívodu spal. vzduchu, průměr kouřovodu:150 mm, palivo: dřevo, uhelné brikety, dřevěné brikety</t>
  </si>
  <si>
    <t>-1655903376</t>
  </si>
  <si>
    <t xml:space="preserve">Poznámka k položce:_x000D_
referenční model:_x000D_
_x000D_
Haas + Sohn NIVALA_x000D_
_x000D_
hmotnost: 221 kg , barva: antracit, šedá , provedení: s výměníkem , referenční kód výrobce: 0432337010000 , palivo: dřevo, uhelné brikety, dřevěné brikety , účinnost: 85% , vytápěcí schopnost m3: 268 m3 , výkon do prostoru: 5 kW, výkon do výměníku 10,1kW, kouřovod vývod: horní , třída energetické účinnosti vytápění: A , rozměry: 1231 / 621 / 62 mm , průměr kouřovodu: 150 mm, externí přívod spalovacího vzduchu s automatickým uzavřením v případě výpadku el. energie (ochrana proti přehřátí)._x000D_
</t>
  </si>
  <si>
    <t>791721797</t>
  </si>
  <si>
    <t>795941001</t>
  </si>
  <si>
    <t>Propojení na přívod vzduchu z exteriéru hliníkovou flexi rourou</t>
  </si>
  <si>
    <t>1440404846</t>
  </si>
  <si>
    <t>3*3"každý krb v bytě"</t>
  </si>
  <si>
    <t>42981795</t>
  </si>
  <si>
    <t>hadice ohebná neizolovaná z Al folie s vícenásobným zámkem D 100mm</t>
  </si>
  <si>
    <t>-1180253752</t>
  </si>
  <si>
    <t>54171211</t>
  </si>
  <si>
    <t>zděř kouřová D 100mm</t>
  </si>
  <si>
    <t>-353828002</t>
  </si>
  <si>
    <t>54171171</t>
  </si>
  <si>
    <t>růžice kouřová D 100mm</t>
  </si>
  <si>
    <t>604773357</t>
  </si>
  <si>
    <t>795942003</t>
  </si>
  <si>
    <t>Napojení přímé ohniště na komínový průduch kouřovodem ocelovým nebo nerezovým D 150 mm</t>
  </si>
  <si>
    <t>-1734467798</t>
  </si>
  <si>
    <t>3*5</t>
  </si>
  <si>
    <t>54171017</t>
  </si>
  <si>
    <t>roura kouřová tl plechu 2mm dl 1m D 150mm</t>
  </si>
  <si>
    <t>-2072843715</t>
  </si>
  <si>
    <t>CIK.SA041500</t>
  </si>
  <si>
    <t>Koleno otočné 0-90°, prům.150</t>
  </si>
  <si>
    <t>1478015428</t>
  </si>
  <si>
    <t>54171582</t>
  </si>
  <si>
    <t>oblouk přestavitelný 0-90° s víčkem D 150mm</t>
  </si>
  <si>
    <t>-719299474</t>
  </si>
  <si>
    <t>54171228</t>
  </si>
  <si>
    <t>zděř kouřová D 152mm</t>
  </si>
  <si>
    <t>881299697</t>
  </si>
  <si>
    <t>54171188</t>
  </si>
  <si>
    <t>růžice kouřová D 152mm</t>
  </si>
  <si>
    <t>-105324111</t>
  </si>
  <si>
    <t>Revize nově připojovaného spotřebiče dle zákona č. 320/2015 Sb., o hasičském záchranném sboru a zákona č. 133/1985 Sb., o požární ochraně</t>
  </si>
  <si>
    <t>-1374559014</t>
  </si>
  <si>
    <t>998795202</t>
  </si>
  <si>
    <t>Přesun hmot procentní pro lokální vytápění v objektech v přes 6 do 12 m</t>
  </si>
  <si>
    <t>-1777320335</t>
  </si>
  <si>
    <t>008 - Elektroinstalace a hromosvod (SEE)</t>
  </si>
  <si>
    <t>žst. Vrané nad Vlatavou</t>
  </si>
  <si>
    <t>D1 - Dodávky rozvaděč RE-ČEZ - začátek</t>
  </si>
  <si>
    <t xml:space="preserve">    D2 - ROZVADĚČ ELEKTROMĚROVÝ</t>
  </si>
  <si>
    <t xml:space="preserve">    D3 - VODIČE, ZAPOJOVÁNÍ A PŘÍSLUŠENSTVÍ DO ROZVADĚČŮ</t>
  </si>
  <si>
    <t>D4 - Dodávky rozvaděč RH-N - začátek</t>
  </si>
  <si>
    <t xml:space="preserve">    D5 - ROZVODNICE NÁSTĚNNÁ</t>
  </si>
  <si>
    <t xml:space="preserve">    D6 - HLAVNÍ VYPÍNAČE NA DIN LIŠTU</t>
  </si>
  <si>
    <t xml:space="preserve">    D7 - POJISTKOVÉ ODPÍNAČE NA DIN LIŠTU</t>
  </si>
  <si>
    <t xml:space="preserve">    D8 - VÁLCOVÉ POJISTKY</t>
  </si>
  <si>
    <t xml:space="preserve">    D9 - SVODIČE PŘEPĚTÍ T1+T2</t>
  </si>
  <si>
    <t xml:space="preserve">    D10 - JISTIČE MODULÁRNÍ</t>
  </si>
  <si>
    <t xml:space="preserve">    D11 - PROUDOVÉ CHRÁNIČE S NADPROUD. OCHRANOU</t>
  </si>
  <si>
    <t xml:space="preserve">    D12 - STYKAČE NA DIN LIŠTU</t>
  </si>
  <si>
    <t xml:space="preserve">    D13 - OTOČNÉ OVLADAČE NA DIN LIŠTU</t>
  </si>
  <si>
    <t xml:space="preserve">    D14 - NAPÁJECÍ ZDROJE NA DIN LIŠTU</t>
  </si>
  <si>
    <t xml:space="preserve">    D15 - ELEKTROMĚRY PŘÍMÉ NA DIN LIŠTU</t>
  </si>
  <si>
    <t xml:space="preserve">    D16 - PROPOJOVACÍ LIŠTY - HŘEBENY</t>
  </si>
  <si>
    <t xml:space="preserve">    D17 - SVORKOVNICE A PŘÍSLUŠENSTVÍ DO ROZVADĚČŮ</t>
  </si>
  <si>
    <t xml:space="preserve">    D18 - VODIČ JEDNOŽILOVÝ  (CY) PRO ZAPOJOVÁNÍ PŘÍSTROJŮ</t>
  </si>
  <si>
    <t>D19 - Dodávky rozvaděč RH-T - začátek</t>
  </si>
  <si>
    <t xml:space="preserve">    D20 - PROUDOVÉ CHRÁNIČE</t>
  </si>
  <si>
    <t>D21 - Dodávky rozvaděč R-SSZT - začátek</t>
  </si>
  <si>
    <t xml:space="preserve">    D22 - ROZVODNICE NÁSTĚNNÁ - dodržet hl.25cm</t>
  </si>
  <si>
    <t>D23 - Dodávky rozvaděč R-spol. spotřeby - začátek</t>
  </si>
  <si>
    <t xml:space="preserve">    D24 - ROZVODNICE ZAPUŠTĚNÁ</t>
  </si>
  <si>
    <t>D25 - Dodávky rozvaděč R-ČD - začátek</t>
  </si>
  <si>
    <t>D26 - Montážní materiál a práce - začátek</t>
  </si>
  <si>
    <t xml:space="preserve">    D27 - LED SVÍTIDLA</t>
  </si>
  <si>
    <t xml:space="preserve">    D28 - PŘÍSTROJ SPÍNAČE, PŘEPÍNAČE</t>
  </si>
  <si>
    <t xml:space="preserve">    D29 - PŘÍSTROJ OVLÁDAČE</t>
  </si>
  <si>
    <t xml:space="preserve">    D30 - KRYT SPÍNAČE, PŘEPÍNAČE, OVLADAČE</t>
  </si>
  <si>
    <t xml:space="preserve">    D31 - RÁMEČEK PRO ELEKTROINSTALAČNÍ PŘÍSTROJE</t>
  </si>
  <si>
    <t xml:space="preserve">    D32 - ZÁSUVKA NN</t>
  </si>
  <si>
    <t xml:space="preserve">    D33 - ZÁSUVKA NN, S OCHRANOU PŘED PŘEPĚTÍM</t>
  </si>
  <si>
    <t xml:space="preserve">    D34 - ZÁSUVKA NN NÁSTĚNNÁ, IP44 - sklep, půda</t>
  </si>
  <si>
    <t xml:space="preserve">    D35 - SPÍNAČ, PŘEPÍNAČ, NÁSTĚNNÝ, IP44 - sklep, půda</t>
  </si>
  <si>
    <t xml:space="preserve">    D36 - KRABICE, LIŠTY, TRUBKY, PŘÍSLUŠENSTVÍ</t>
  </si>
  <si>
    <t xml:space="preserve">    D37 - ZÁSUVKA DATOVÁ</t>
  </si>
  <si>
    <t xml:space="preserve">    D38 - SOUMRAKOVÝ SPÍNAČ</t>
  </si>
  <si>
    <t xml:space="preserve">    D39 - SKŘÍŇ MET (HOP), IP 65, vč. svorkovnice</t>
  </si>
  <si>
    <t xml:space="preserve">    D40 - KABEL SILOVÝ,IZOLACE PVC</t>
  </si>
  <si>
    <t xml:space="preserve">    D41 - KABEL SDĚLOVACÍ, STÍNĚNÝ</t>
  </si>
  <si>
    <t xml:space="preserve">    D42 - VODIČ JEDNOŽILOVÝ, IZOLACE PVC</t>
  </si>
  <si>
    <t xml:space="preserve">    D43 - KABELOVÉ SPOJKY SMRŠŤOVACÍ</t>
  </si>
  <si>
    <t xml:space="preserve">    D44 - TERMOSTAT POKOJOVÝ</t>
  </si>
  <si>
    <t xml:space="preserve">    D45 - SVORKA UZEMŇOVACÍ</t>
  </si>
  <si>
    <t xml:space="preserve">    D46 - Demontáže- začátek</t>
  </si>
  <si>
    <t xml:space="preserve">    D47 - HODINOVÉ ZÚČTOVACÍ SAZBY</t>
  </si>
  <si>
    <t xml:space="preserve">    D48 - KOORDINACE POSTUPU PRACÍ</t>
  </si>
  <si>
    <t xml:space="preserve">    D49 - PROVEDENI REVIZNÍCH ZKOUŠEK DLE ČSN 33 2000-6 ed.2</t>
  </si>
  <si>
    <t>D50 - Hromosvod - začátek</t>
  </si>
  <si>
    <t xml:space="preserve">    D51 - UZEMŇOVACÍ VEDENÍ</t>
  </si>
  <si>
    <t xml:space="preserve">    D52 - ZEMNIČE, PŘÍSLUŠENSTVÍ</t>
  </si>
  <si>
    <t xml:space="preserve">    D53 - OCHRANNÝ ÚHELNÍK A DRŽÁKY</t>
  </si>
  <si>
    <t xml:space="preserve">    D54 - SVORKA HROMOSVODNÍ, UZEMŇOVACÍ</t>
  </si>
  <si>
    <t xml:space="preserve">    D55 - JÍMACÍ TYČ A OCHRANNÁ TRUBKA</t>
  </si>
  <si>
    <t xml:space="preserve">    D56 - MONTÁŽ HROMOSVODOVÉHO VEDENÍ - podpěr</t>
  </si>
  <si>
    <t xml:space="preserve">    D57 - ANTIKOROZNÍ OCHRANA SPOJŮ V ZEMI</t>
  </si>
  <si>
    <t xml:space="preserve">    D58 - PROVEDENI REVIZNICH ZKOUSEK</t>
  </si>
  <si>
    <t>D59 - Zednické práce - začátek</t>
  </si>
  <si>
    <t xml:space="preserve">    D60 - ZHOTOVENÍ OTVORU VE ZDIVU CIHELNÉM do prům. 60mm</t>
  </si>
  <si>
    <t xml:space="preserve">    D61 - VYKROUŽENÍ KAPES VE ZDIVU CIHELNÉM</t>
  </si>
  <si>
    <t xml:space="preserve">    D62 - VYSEKÁNÍ RÝH VE ZDIVU</t>
  </si>
  <si>
    <t xml:space="preserve">    D63 - VYSEKÁNÍ KAPSY VE ZDIVU</t>
  </si>
  <si>
    <t>D64 - Zemní práce - začátek</t>
  </si>
  <si>
    <t xml:space="preserve">    D65 - ZŘÍZENÍ LOŽE PRO ZEMNÍCÍ PÁSEK</t>
  </si>
  <si>
    <t xml:space="preserve">    D66 - FOLIE VÝSTRAŽNÁ Z PVC</t>
  </si>
  <si>
    <t>D260 - KABELOVÁ ROZPOJOVACÍ SKŘÍŇ KS1</t>
  </si>
  <si>
    <t>D1</t>
  </si>
  <si>
    <t>Dodávky rozvaděč RE-ČEZ - začátek</t>
  </si>
  <si>
    <t>D2</t>
  </si>
  <si>
    <t>ROZVADĚČ ELEKTROMĚROVÝ</t>
  </si>
  <si>
    <t>Pol1</t>
  </si>
  <si>
    <t>Konstrukce elektroměrová 2-24, 2-řadá</t>
  </si>
  <si>
    <t>Pol2</t>
  </si>
  <si>
    <t>Nástěnný rám s dveřmi 2A-24</t>
  </si>
  <si>
    <t>Pol3</t>
  </si>
  <si>
    <t>Elektroměrová vana 2ZM2-C+ZB</t>
  </si>
  <si>
    <t>Pol4</t>
  </si>
  <si>
    <t>Deska elektroměrová 370 x 210 x 15 mm</t>
  </si>
  <si>
    <t>Pol5</t>
  </si>
  <si>
    <t>Panel přístrojový 2G4K, plastový</t>
  </si>
  <si>
    <t>Pol6</t>
  </si>
  <si>
    <t>Blok 1pól/250A, přívod 1x120mm²,výstup 2x35+5x16+4x10mm²</t>
  </si>
  <si>
    <t>Pol7</t>
  </si>
  <si>
    <t>Svorka 1pólová, 50mm² šedá</t>
  </si>
  <si>
    <t>Pol8</t>
  </si>
  <si>
    <t>Svorka 1pólová, 50mm² hnědá</t>
  </si>
  <si>
    <t>Pol9</t>
  </si>
  <si>
    <t>Svorka 1pólová, 50mm² černá</t>
  </si>
  <si>
    <t>Pol10</t>
  </si>
  <si>
    <t>Svorka 1pólová, 50mm² zelená</t>
  </si>
  <si>
    <t>Pol11</t>
  </si>
  <si>
    <t>Svorka 2,5mm², modrá</t>
  </si>
  <si>
    <t>D3</t>
  </si>
  <si>
    <t>VODIČE, ZAPOJOVÁNÍ A PŘÍSLUŠENSTVÍ DO ROZVADĚČŮ</t>
  </si>
  <si>
    <t>Pol12</t>
  </si>
  <si>
    <t>Vodiče, zapojování, záslepky, popisky a ostat. pomocný materiál</t>
  </si>
  <si>
    <t>D4</t>
  </si>
  <si>
    <t>Dodávky rozvaděč RH-N - začátek</t>
  </si>
  <si>
    <t>D5</t>
  </si>
  <si>
    <t>ROZVODNICE NÁSTĚNNÁ</t>
  </si>
  <si>
    <t>Pol13</t>
  </si>
  <si>
    <t>Rozvodnice nástěnná 288M plné dveře ocelo-plech (8 řad) IP44</t>
  </si>
  <si>
    <t>D6</t>
  </si>
  <si>
    <t>HLAVNÍ VYPÍNAČE NA DIN LIŠTU</t>
  </si>
  <si>
    <t>Pol14</t>
  </si>
  <si>
    <t>Vypínač 3 pól. 100A</t>
  </si>
  <si>
    <t>D7</t>
  </si>
  <si>
    <t>POJISTKOVÉ ODPÍNAČE NA DIN LIŠTU</t>
  </si>
  <si>
    <t>Pol15</t>
  </si>
  <si>
    <t>Pojistkový odpínač třífázový</t>
  </si>
  <si>
    <t>D8</t>
  </si>
  <si>
    <t>VÁLCOVÉ POJISTKY</t>
  </si>
  <si>
    <t>Pol16</t>
  </si>
  <si>
    <t>50A gG Pojistková vložka</t>
  </si>
  <si>
    <t>D9</t>
  </si>
  <si>
    <t>SVODIČE PŘEPĚTÍ T1+T2</t>
  </si>
  <si>
    <t>Pol17</t>
  </si>
  <si>
    <t>Svodič přepětí třídy T1+T2</t>
  </si>
  <si>
    <t>D10</t>
  </si>
  <si>
    <t>JISTIČE MODULÁRNÍ</t>
  </si>
  <si>
    <t>Pol18</t>
  </si>
  <si>
    <t>Jistič 1 pól. 6A, char.B, 10 kA</t>
  </si>
  <si>
    <t>Pol19</t>
  </si>
  <si>
    <t>Jistič 1 pól. 16A, char.B, 10 kA</t>
  </si>
  <si>
    <t>Pol20</t>
  </si>
  <si>
    <t>Jistič 1 pól. 20A, char.B, 10 kA</t>
  </si>
  <si>
    <t>Pol21</t>
  </si>
  <si>
    <t>Jistič 3 pól. 10A, char.B, 10 kA</t>
  </si>
  <si>
    <t>Pol22</t>
  </si>
  <si>
    <t>Jistič 3 pól. 20A, char.B, 10 kA</t>
  </si>
  <si>
    <t>D11</t>
  </si>
  <si>
    <t>PROUDOVÉ CHRÁNIČE S NADPROUD. OCHRANOU</t>
  </si>
  <si>
    <t>Pol23</t>
  </si>
  <si>
    <t>Proud.chr. s nadpr.ochr. char. B; 1+N; 10kA; 0,03 A; In=13 A</t>
  </si>
  <si>
    <t>Pol24</t>
  </si>
  <si>
    <t>Proud.chr. s nadpr.ochr. char. B; 1+N; 10 kA; 0,03 A; In=16 A</t>
  </si>
  <si>
    <t>D12</t>
  </si>
  <si>
    <t>STYKAČE NA DIN LIŠTU</t>
  </si>
  <si>
    <t>Pol25</t>
  </si>
  <si>
    <t>Stykač 25A, 1S, 230V AC</t>
  </si>
  <si>
    <t>Pol26</t>
  </si>
  <si>
    <t>Stykač 25A, 2S+2R, 230V AC</t>
  </si>
  <si>
    <t>D13</t>
  </si>
  <si>
    <t>OTOČNÉ OVLADAČE NA DIN LIŠTU</t>
  </si>
  <si>
    <t>Pol27</t>
  </si>
  <si>
    <t>Ovládač otočný - 3 polohy</t>
  </si>
  <si>
    <t>D14</t>
  </si>
  <si>
    <t>NAPÁJECÍ ZDROJE NA DIN LIŠTU</t>
  </si>
  <si>
    <t>Pol28</t>
  </si>
  <si>
    <t>Napájecí zdroj na lištu, 85-240V AC/24V DC, 100 W</t>
  </si>
  <si>
    <t>D15</t>
  </si>
  <si>
    <t>ELEKTROMĚRY PŘÍMÉ NA DIN LIŠTU</t>
  </si>
  <si>
    <t>Pol29</t>
  </si>
  <si>
    <t>ED 310.DB třífázový dvoutarifní elektroměr 63A</t>
  </si>
  <si>
    <t>D16</t>
  </si>
  <si>
    <t>PROPOJOVACÍ LIŠTY - HŘEBENY</t>
  </si>
  <si>
    <t>Pol30</t>
  </si>
  <si>
    <t>Přepojovací lišta, 3-pólová, 10mm2, délka 1m</t>
  </si>
  <si>
    <t>Pol31</t>
  </si>
  <si>
    <t>Přepojovací lišta, 3-pólová, 16mm2, délka 1m</t>
  </si>
  <si>
    <t>D17</t>
  </si>
  <si>
    <t>SVORKOVNICE A PŘÍSLUŠENSTVÍ DO ROZVADĚČŮ</t>
  </si>
  <si>
    <t>Pol32</t>
  </si>
  <si>
    <t>Svorkovnice, záslepky, popisky a ostat. pomocný materiál</t>
  </si>
  <si>
    <t>D18</t>
  </si>
  <si>
    <t>VODIČ JEDNOŽILOVÝ  (CY) PRO ZAPOJOVÁNÍ PŘÍSTROJŮ</t>
  </si>
  <si>
    <t>Pol33</t>
  </si>
  <si>
    <t>H07V-U 4, černý, hnědý, šedý, modrý</t>
  </si>
  <si>
    <t>Pol34</t>
  </si>
  <si>
    <t>H07V-U 6, černý, hnědý, šedý, modrý</t>
  </si>
  <si>
    <t>Pol35</t>
  </si>
  <si>
    <t>H07V-K 25, černý, hnědý, šedý, zel./žl.</t>
  </si>
  <si>
    <t>D19</t>
  </si>
  <si>
    <t>Dodávky rozvaděč RH-T - začátek</t>
  </si>
  <si>
    <t>Pol36</t>
  </si>
  <si>
    <t>267510 Svodič přepětí třídy T1+T2</t>
  </si>
  <si>
    <t>Pol37</t>
  </si>
  <si>
    <t>Jistič 3 pól. 16A, char.B, 10 kA</t>
  </si>
  <si>
    <t>Pol38</t>
  </si>
  <si>
    <t>Proud.chr. s nadpr.ochr. char. B; 1+N; 10 kA; 0,03 A; In=10 A</t>
  </si>
  <si>
    <t>D20</t>
  </si>
  <si>
    <t>PROUDOVÉ CHRÁNIČE</t>
  </si>
  <si>
    <t>Pol39</t>
  </si>
  <si>
    <t>Proudový chránič 4 pól. 25 / 0,03 A, A</t>
  </si>
  <si>
    <t>Pol40</t>
  </si>
  <si>
    <t>Stykač 25A, 3S, 230V AC</t>
  </si>
  <si>
    <t>Pol41</t>
  </si>
  <si>
    <t>D21</t>
  </si>
  <si>
    <t>Dodávky rozvaděč R-SSZT - začátek</t>
  </si>
  <si>
    <t>D22</t>
  </si>
  <si>
    <t>ROZVODNICE NÁSTĚNNÁ - dodržet hl.25cm</t>
  </si>
  <si>
    <t>Pol42</t>
  </si>
  <si>
    <t>Rozvodnice nástěnná 117M, IP20, š. 38 x v. cca 140 x hl.25cm</t>
  </si>
  <si>
    <t>Pol43</t>
  </si>
  <si>
    <t>Vypínač 3 pól. 63A</t>
  </si>
  <si>
    <t>Pol44</t>
  </si>
  <si>
    <t>Jistič 1 pól. 10A, char.B, 10 kA</t>
  </si>
  <si>
    <t>Pol45</t>
  </si>
  <si>
    <t>Jistič 1 pól. 13A, char.B, 10 kA</t>
  </si>
  <si>
    <t>Pol46</t>
  </si>
  <si>
    <t>Proud.chr. s nadpr.ochr. char. B; 1+N; 10 kA; 0,03 A; In=6 A</t>
  </si>
  <si>
    <t>D23</t>
  </si>
  <si>
    <t>Dodávky rozvaděč R-spol. spotřeby - začátek</t>
  </si>
  <si>
    <t>D24</t>
  </si>
  <si>
    <t>ROZVODNICE ZAPUŠTĚNÁ</t>
  </si>
  <si>
    <t>Pol47</t>
  </si>
  <si>
    <t>Rozvodnice zapuštěná, IP40, 2-řadá, 24 mod., plná dvířka</t>
  </si>
  <si>
    <t>Pol48</t>
  </si>
  <si>
    <t>Vypínač 3 pól. 32A</t>
  </si>
  <si>
    <t>Pol49</t>
  </si>
  <si>
    <t>D25</t>
  </si>
  <si>
    <t>Dodávky rozvaděč R-ČD - začátek</t>
  </si>
  <si>
    <t>1155923770</t>
  </si>
  <si>
    <t>1712573670</t>
  </si>
  <si>
    <t>D26</t>
  </si>
  <si>
    <t>Montážní materiál a práce - začátek</t>
  </si>
  <si>
    <t>D27</t>
  </si>
  <si>
    <t>LED SVÍTIDLA</t>
  </si>
  <si>
    <t>Pol50</t>
  </si>
  <si>
    <t>A - LED svítidlo vestavné 60x60cm, 52W, IP20, 5800lm, K4000</t>
  </si>
  <si>
    <t>Pol51</t>
  </si>
  <si>
    <t>B - LED svítidlo kulaté, s čidlem, prům. 340mm, 24W, IP44, 1800lm, K4000</t>
  </si>
  <si>
    <t>Pol52</t>
  </si>
  <si>
    <t>C - LED svítidlo kulaté, s čidlem, prům. 257mm, 14W, IP44, 980lm, K4000</t>
  </si>
  <si>
    <t>Pol53</t>
  </si>
  <si>
    <t>D - LED svítidlo kulaté, prům. 257mm, 14W, IP44, 980lm, K4000</t>
  </si>
  <si>
    <t>Pol54</t>
  </si>
  <si>
    <t>E - LED svítidlo vestavné 60x60cm, 34W, IP20, 4100lm, K4000</t>
  </si>
  <si>
    <t>Pol55</t>
  </si>
  <si>
    <t>H - LED svítidlo kulaté, prům. 340mm, 24W, IP44, 1800lm, K4000</t>
  </si>
  <si>
    <t>Pol56</t>
  </si>
  <si>
    <t>J - LED svítidlo na výložník, 50W, IP66, 6600lm, širokozářič, K4000</t>
  </si>
  <si>
    <t>Pol57</t>
  </si>
  <si>
    <t>K - LED závěsní svítidlo, 40W, 5500lm, IP65, opálový kryt, K4000</t>
  </si>
  <si>
    <t>Pol58</t>
  </si>
  <si>
    <t>L - LED lineární nástěnné svítidlo se svícením dolu, 12W, 1138lm, IP54</t>
  </si>
  <si>
    <t>Pol59</t>
  </si>
  <si>
    <t>N - LED nouzové svítidlo 1W, 3hod, IP65</t>
  </si>
  <si>
    <t>Pol60</t>
  </si>
  <si>
    <t>P - LED nástěnný reflektor, 10-15W, IP20,nepřímé osvětlení</t>
  </si>
  <si>
    <t>D28</t>
  </si>
  <si>
    <t>PŘÍSTROJ SPÍNAČE, PŘEPÍNAČE</t>
  </si>
  <si>
    <t>Pol61</t>
  </si>
  <si>
    <t>Přístroj spínače jednopólového; řazení 1, 1So</t>
  </si>
  <si>
    <t>Pol62</t>
  </si>
  <si>
    <t>Přístroj přepínače; řazení 5</t>
  </si>
  <si>
    <t>D29</t>
  </si>
  <si>
    <t>PŘÍSTROJ OVLÁDAČE</t>
  </si>
  <si>
    <t>Pol63</t>
  </si>
  <si>
    <t>Přístroj ovládače zapínacího, řazení 1/0</t>
  </si>
  <si>
    <t>D30</t>
  </si>
  <si>
    <t>KRYT SPÍNAČE, PŘEPÍNAČE, OVLADAČE</t>
  </si>
  <si>
    <t>Pol64</t>
  </si>
  <si>
    <t>Kryt spínače, přepínače, ovladače kolébkového</t>
  </si>
  <si>
    <t>Pol65</t>
  </si>
  <si>
    <t>Kryt spínače kolébkového, dělený</t>
  </si>
  <si>
    <t>D31</t>
  </si>
  <si>
    <t>RÁMEČEK PRO ELEKTROINSTALAČNÍ PŘÍSTROJE</t>
  </si>
  <si>
    <t>Pol66</t>
  </si>
  <si>
    <t>Rámeček pro elektroinstalační přístroje, jednonásobný</t>
  </si>
  <si>
    <t>D32</t>
  </si>
  <si>
    <t>ZÁSUVKA NN</t>
  </si>
  <si>
    <t>Pol67</t>
  </si>
  <si>
    <t>Zásuvka jednonásobná, řazení 2P+PE</t>
  </si>
  <si>
    <t>Pol68</t>
  </si>
  <si>
    <t>Zásuvka dvojnásobná s natočenou dutinou, s clonkami; řazení 2x(2P+PE)</t>
  </si>
  <si>
    <t>D33</t>
  </si>
  <si>
    <t>ZÁSUVKA NN, S OCHRANOU PŘED PŘEPĚTÍM</t>
  </si>
  <si>
    <t>Pol69</t>
  </si>
  <si>
    <t>Zásuvka jednonásobná, s ochranou před přepětím</t>
  </si>
  <si>
    <t>Pol70</t>
  </si>
  <si>
    <t>Zásuvka dvojnásobná; s natočenou dutinou, optická signalizace poruchy; řazení 2x(2P+PE)</t>
  </si>
  <si>
    <t>D34</t>
  </si>
  <si>
    <t>ZÁSUVKA NN NÁSTĚNNÁ, IP44 - sklep, půda</t>
  </si>
  <si>
    <t>Pol71</t>
  </si>
  <si>
    <t>Zásuvka jednonásobná IP44, s víčkem; řazení 2P+PE</t>
  </si>
  <si>
    <t>D35</t>
  </si>
  <si>
    <t>SPÍNAČ, PŘEPÍNAČ, NÁSTĚNNÝ, IP44 - sklep, půda</t>
  </si>
  <si>
    <t>Pol72</t>
  </si>
  <si>
    <t>Spínač jednopólový; řazení 1</t>
  </si>
  <si>
    <t>D36</t>
  </si>
  <si>
    <t>KRABICE, LIŠTY, TRUBKY, PŘÍSLUŠENSTVÍ</t>
  </si>
  <si>
    <t>Pol73</t>
  </si>
  <si>
    <t>KPR 68_KA krabice univezální</t>
  </si>
  <si>
    <t>Pol74</t>
  </si>
  <si>
    <t>KP PK_HB Přístrojová krabice do parapetního kanálu</t>
  </si>
  <si>
    <t>Pol75</t>
  </si>
  <si>
    <t>PK 170X70 D_HD Parapetní kanál</t>
  </si>
  <si>
    <t>Pol76</t>
  </si>
  <si>
    <t>1525_KA Trubka elektroinstalační tuhá - sklep, půda</t>
  </si>
  <si>
    <t>Pol77</t>
  </si>
  <si>
    <t>5325_KB Příchytky trubek 1525 - sklep, půda</t>
  </si>
  <si>
    <t>Pol78</t>
  </si>
  <si>
    <t>KF 09040 Trubka dvouplášťová</t>
  </si>
  <si>
    <t>Pol79</t>
  </si>
  <si>
    <t>1420_K10 Elektroinstalační trubka "husí krk"</t>
  </si>
  <si>
    <t>Pol80</t>
  </si>
  <si>
    <t>DZ 60X100_BF Žlab kabelový drátěný</t>
  </si>
  <si>
    <t>Pol81</t>
  </si>
  <si>
    <t>Vázací plastová páska na šroub, 2,5x203mm</t>
  </si>
  <si>
    <t>D37</t>
  </si>
  <si>
    <t>ZÁSUVKA DATOVÁ</t>
  </si>
  <si>
    <t>Pol82</t>
  </si>
  <si>
    <t>Datová zásuvka CAT6A 2xRJ45 - vývody SSZT</t>
  </si>
  <si>
    <t>D38</t>
  </si>
  <si>
    <t>SOUMRAKOVÝ SPÍNAČ</t>
  </si>
  <si>
    <t>Pol83</t>
  </si>
  <si>
    <t>Soumrakový spínač vč. fotočlánku, 5-2000lx</t>
  </si>
  <si>
    <t>D39</t>
  </si>
  <si>
    <t>SKŘÍŇ MET (HOP), IP 65, vč. svorkovnice</t>
  </si>
  <si>
    <t>Pol84</t>
  </si>
  <si>
    <t>Krabicová rozvodka, š.26 x v. 21 x hl. 12cm, IP 66</t>
  </si>
  <si>
    <t>Pol85</t>
  </si>
  <si>
    <t>Ekvipotenciální svorkovnice</t>
  </si>
  <si>
    <t>D40</t>
  </si>
  <si>
    <t>KABEL SILOVÝ,IZOLACE PVC</t>
  </si>
  <si>
    <t>Pol86</t>
  </si>
  <si>
    <t>CYKY-O 2x1.5</t>
  </si>
  <si>
    <t>Pol87</t>
  </si>
  <si>
    <t>CYKY-O 3x1.5</t>
  </si>
  <si>
    <t>Pol88</t>
  </si>
  <si>
    <t>CYKY-J 3x1.5</t>
  </si>
  <si>
    <t>Pol89</t>
  </si>
  <si>
    <t>CYKY-J 3x2.5</t>
  </si>
  <si>
    <t>Pol90</t>
  </si>
  <si>
    <t>CYKY-J 5x2.5</t>
  </si>
  <si>
    <t>Pol91</t>
  </si>
  <si>
    <t>CYKY-J 5x4</t>
  </si>
  <si>
    <t>Pol92</t>
  </si>
  <si>
    <t>CYKY-J 5x6</t>
  </si>
  <si>
    <t>Pol93</t>
  </si>
  <si>
    <t>CYKY-J 4x10</t>
  </si>
  <si>
    <t>Pol94</t>
  </si>
  <si>
    <t>CYKY-J 4x16</t>
  </si>
  <si>
    <t>Pol95</t>
  </si>
  <si>
    <t>CYY-F-J 3x1,5</t>
  </si>
  <si>
    <t>Pol96</t>
  </si>
  <si>
    <t>CYY-F-J 3x2,5</t>
  </si>
  <si>
    <t>Pol97</t>
  </si>
  <si>
    <t>CYKY-J 4x35</t>
  </si>
  <si>
    <t>Pol98</t>
  </si>
  <si>
    <t>CYKY-J 4x50</t>
  </si>
  <si>
    <t>D41</t>
  </si>
  <si>
    <t>KABEL SDĚLOVACÍ, STÍNĚNÝ</t>
  </si>
  <si>
    <t>Pol99</t>
  </si>
  <si>
    <t>SYKFY 15x2x0,5</t>
  </si>
  <si>
    <t>D42</t>
  </si>
  <si>
    <t>VODIČ JEDNOŽILOVÝ, IZOLACE PVC</t>
  </si>
  <si>
    <t>Pol100</t>
  </si>
  <si>
    <t>H07V-K 25</t>
  </si>
  <si>
    <t>D43</t>
  </si>
  <si>
    <t>KABELOVÉ SPOJKY SMRŠŤOVACÍ</t>
  </si>
  <si>
    <t>Pol101</t>
  </si>
  <si>
    <t>Kabelová spojka smršťovací se šroubovými spojovači 4x(6-25mm2)</t>
  </si>
  <si>
    <t>D44</t>
  </si>
  <si>
    <t>TERMOSTAT POKOJOVÝ</t>
  </si>
  <si>
    <t>Pol102</t>
  </si>
  <si>
    <t>Pokojový termostat na omítku 5 do 30 °C</t>
  </si>
  <si>
    <t>D45</t>
  </si>
  <si>
    <t>SVORKA UZEMŇOVACÍ</t>
  </si>
  <si>
    <t>Pol103</t>
  </si>
  <si>
    <t>ZSA16 na potrubí</t>
  </si>
  <si>
    <t>Pol104</t>
  </si>
  <si>
    <t>Cu pás.ZS16 20x500x0,5 mm</t>
  </si>
  <si>
    <t>D46</t>
  </si>
  <si>
    <t>Demontáže- začátek</t>
  </si>
  <si>
    <t>Pol105</t>
  </si>
  <si>
    <t>Demontáž stáv. svítidel na fasádě vč. likvidace</t>
  </si>
  <si>
    <t>Pol106</t>
  </si>
  <si>
    <t>Demontáž nefunkčních prvků na fasádě vč. likvidace</t>
  </si>
  <si>
    <t>Pol107</t>
  </si>
  <si>
    <t>Demontáž stáv. skříně SR</t>
  </si>
  <si>
    <t>Pol108</t>
  </si>
  <si>
    <t>Demontáž vnitřních svítidel vč. likvidace</t>
  </si>
  <si>
    <t>Pol109</t>
  </si>
  <si>
    <t>Demontaz vnitřních prvků (vypínače, zásuvky apod.) vč. likvidace</t>
  </si>
  <si>
    <t>D47</t>
  </si>
  <si>
    <t>HODINOVÉ ZÚČTOVACÍ SAZBY</t>
  </si>
  <si>
    <t>Pol110</t>
  </si>
  <si>
    <t>Zabezpeční pracoviště</t>
  </si>
  <si>
    <t>D48</t>
  </si>
  <si>
    <t>KOORDINACE POSTUPU PRACÍ</t>
  </si>
  <si>
    <t>Pol111</t>
  </si>
  <si>
    <t>S ostatními profesemi - ČD Telematika, SSZT</t>
  </si>
  <si>
    <t>Pol112</t>
  </si>
  <si>
    <t>S ostatními profesemi - AŽD Praha</t>
  </si>
  <si>
    <t>Pol113</t>
  </si>
  <si>
    <t>S ostatními profesemi - SŽ SEE Praha</t>
  </si>
  <si>
    <t>Pol114</t>
  </si>
  <si>
    <t>Při zapojování a zkouškách</t>
  </si>
  <si>
    <t>D49</t>
  </si>
  <si>
    <t>PROVEDENI REVIZNÍCH ZKOUŠEK DLE ČSN 33 2000-6 ed.2</t>
  </si>
  <si>
    <t>Pol115</t>
  </si>
  <si>
    <t>Revizní technik - výchozí revize - dle. vyhl.č.100/1995</t>
  </si>
  <si>
    <t>Pol116</t>
  </si>
  <si>
    <t>Spolupráce s reviz.technikem</t>
  </si>
  <si>
    <t>Pol117</t>
  </si>
  <si>
    <t>Podružný materiál</t>
  </si>
  <si>
    <t>D50</t>
  </si>
  <si>
    <t>Hromosvod - začátek</t>
  </si>
  <si>
    <t>D51</t>
  </si>
  <si>
    <t>UZEMŇOVACÍ VEDENÍ</t>
  </si>
  <si>
    <t>Pol118</t>
  </si>
  <si>
    <t>Páska zemnící 30x3,5 N V4A, nerez</t>
  </si>
  <si>
    <t>Pol119</t>
  </si>
  <si>
    <t>Drát AlMgSi Rd8, drát Ø 8 mm, polotvrdý</t>
  </si>
  <si>
    <t>D52</t>
  </si>
  <si>
    <t>ZEMNIČE, PŘÍSLUŠENSTVÍ</t>
  </si>
  <si>
    <t>Pol120</t>
  </si>
  <si>
    <t>ZD02 deska 1000x500x2,5 mm</t>
  </si>
  <si>
    <t>Pol121</t>
  </si>
  <si>
    <t>Štítek označení svodu</t>
  </si>
  <si>
    <t>D53</t>
  </si>
  <si>
    <t>OCHRANNÝ ÚHELNÍK A DRŽÁKY</t>
  </si>
  <si>
    <t>Pol122</t>
  </si>
  <si>
    <t>OU 1,7 ochranný úhelník, L 1700mm</t>
  </si>
  <si>
    <t>Pol123</t>
  </si>
  <si>
    <t>DUZ držák ochranného úhelníku do zdiva, L 170mm</t>
  </si>
  <si>
    <t>D54</t>
  </si>
  <si>
    <t>SVORKA HROMOSVODNÍ, UZEMŇOVACÍ</t>
  </si>
  <si>
    <t>Pol124</t>
  </si>
  <si>
    <t>SR 3a svorka páska-drát</t>
  </si>
  <si>
    <t>Pol125</t>
  </si>
  <si>
    <t>SZc zkušební</t>
  </si>
  <si>
    <t>Pol126</t>
  </si>
  <si>
    <t>SJ 1 k jímací tyči</t>
  </si>
  <si>
    <t>Pol127</t>
  </si>
  <si>
    <t>SO na okapové žlaby</t>
  </si>
  <si>
    <t>Pol128</t>
  </si>
  <si>
    <t>SO na okapové roury</t>
  </si>
  <si>
    <t>Pol129</t>
  </si>
  <si>
    <t>SU univerzální</t>
  </si>
  <si>
    <t>D55</t>
  </si>
  <si>
    <t>JÍMACÍ TYČ A OCHRANNÁ TRUBKA</t>
  </si>
  <si>
    <t>Pol130</t>
  </si>
  <si>
    <t>Jímací tyč D40 - Al - 6 m s izolovanými výložníky - komplet</t>
  </si>
  <si>
    <t>Pol131</t>
  </si>
  <si>
    <t>JR PV 15 jímací tyč 1m - na hřeben střechy</t>
  </si>
  <si>
    <t>D56</t>
  </si>
  <si>
    <t>MONTÁŽ HROMOSVODOVÉHO VEDENÍ - podpěr</t>
  </si>
  <si>
    <t>Pol132</t>
  </si>
  <si>
    <t>Podpěra vedení do zdiva</t>
  </si>
  <si>
    <t>Pol133</t>
  </si>
  <si>
    <t>Podpěra vedení na plechové střechy PV 23</t>
  </si>
  <si>
    <t>Pol134</t>
  </si>
  <si>
    <t>Tvarování montážního dílu</t>
  </si>
  <si>
    <t>Pol135</t>
  </si>
  <si>
    <t>Vrtání děr pro  PV nebo držáky OU</t>
  </si>
  <si>
    <t>D57</t>
  </si>
  <si>
    <t>ANTIKOROZNÍ OCHRANA SPOJŮ V ZEMI</t>
  </si>
  <si>
    <t>Pol136</t>
  </si>
  <si>
    <t>Ochrana spojů v zemi</t>
  </si>
  <si>
    <t>D58</t>
  </si>
  <si>
    <t>PROVEDENI REVIZNICH ZKOUSEK</t>
  </si>
  <si>
    <t>Pol137</t>
  </si>
  <si>
    <t>Měření zemního odporu</t>
  </si>
  <si>
    <t>svod</t>
  </si>
  <si>
    <t>Pol139</t>
  </si>
  <si>
    <t>Revizni technik - vypracování RZ - vyhl.č.100/1995Sb.</t>
  </si>
  <si>
    <t>D59</t>
  </si>
  <si>
    <t>Zednické práce - začátek</t>
  </si>
  <si>
    <t>D60</t>
  </si>
  <si>
    <t>ZHOTOVENÍ OTVORU VE ZDIVU CIHELNÉM do prům. 60mm</t>
  </si>
  <si>
    <t>Pol140</t>
  </si>
  <si>
    <t>Stěna do 300mm</t>
  </si>
  <si>
    <t>Pol141</t>
  </si>
  <si>
    <t>Stěna do 450mm</t>
  </si>
  <si>
    <t>D61</t>
  </si>
  <si>
    <t>VYKROUŽENÍ KAPES VE ZDIVU CIHELNÉM</t>
  </si>
  <si>
    <t>Pol142</t>
  </si>
  <si>
    <t>Kapsa pro krabice do prům. 10cm</t>
  </si>
  <si>
    <t>D62</t>
  </si>
  <si>
    <t>VYSEKÁNÍ RÝH VE ZDIVU</t>
  </si>
  <si>
    <t>Pol143</t>
  </si>
  <si>
    <t>Rýha do š. 70mm a hl. 50mm</t>
  </si>
  <si>
    <t>364</t>
  </si>
  <si>
    <t>D63</t>
  </si>
  <si>
    <t>VYSEKÁNÍ KAPSY VE ZDIVU</t>
  </si>
  <si>
    <t>Pol144</t>
  </si>
  <si>
    <t>Kapsa pro nové rozvodnice</t>
  </si>
  <si>
    <t>366</t>
  </si>
  <si>
    <t>D64</t>
  </si>
  <si>
    <t>Zemní práce - začátek</t>
  </si>
  <si>
    <t>D65</t>
  </si>
  <si>
    <t>ZŘÍZENÍ LOŽE PRO ZEMNÍCÍ PÁSEK</t>
  </si>
  <si>
    <t>Pol145</t>
  </si>
  <si>
    <t>Z prosáté zeminy, bez zakrytí, šíře do 65cm, tloušťka 5cm</t>
  </si>
  <si>
    <t>368</t>
  </si>
  <si>
    <t>D66</t>
  </si>
  <si>
    <t>FOLIE VÝSTRAŽNÁ Z PVC</t>
  </si>
  <si>
    <t>Pol146</t>
  </si>
  <si>
    <t>Do šířky 20cm</t>
  </si>
  <si>
    <t>370</t>
  </si>
  <si>
    <t>D260</t>
  </si>
  <si>
    <t>KABELOVÁ ROZPOJOVACÍ SKŘÍŇ KS1</t>
  </si>
  <si>
    <t>Pol147</t>
  </si>
  <si>
    <t xml:space="preserve">Základ pilíře </t>
  </si>
  <si>
    <t>-321082949</t>
  </si>
  <si>
    <t>Pol148</t>
  </si>
  <si>
    <t>Skříň rozpojovací š.47 x v.62 x hl.25cm</t>
  </si>
  <si>
    <t>1417006105</t>
  </si>
  <si>
    <t>009 -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</si>
  <si>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</si>
  <si>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</si>
  <si>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</si>
  <si>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</si>
  <si>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</si>
  <si>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</si>
  <si>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</si>
  <si>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</si>
  <si>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</si>
  <si>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</si>
  <si>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</si>
  <si>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</si>
  <si>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1586268119</t>
  </si>
  <si>
    <t>Poznámka k položce:_x000D_
Jedná se o kompletní zajištění průzkumných, geodetických a projektových prací potřebných k realizaci zakázky, zejména např.pro realizaci sond a statických posudků k bouracím pracím, vypracování realizační a dílenské dokumentace pro realizaci ZTI, ÚT, VZT aj. zpracování dokumentace skutečného provedení včetně skutečného vedení tras ke koncovým prvkům (stavební část, elektro včetně slaboproudu a technologie, rozvody ZTI a VZT), případné řešení a konzultace ostatních detailů pro provedení prací, zajištění podkladů pro případné nutné vyjádření správců dotčených zařízení, sítí, energetické infrastruktury či orgánů státní správy aj.</t>
  </si>
  <si>
    <t>VRN3</t>
  </si>
  <si>
    <t>Zařízení staveniště</t>
  </si>
  <si>
    <t>030001000</t>
  </si>
  <si>
    <t>1261234541</t>
  </si>
  <si>
    <t>Poznámka k položce:_x000D_
Zahrnuje i zábory vč. poplatků a ostatní konstrukce a práce na zařízení a zabezpečení staveniště, náhradní přístup, náhradní značení včetně osazení, vypracování DIR a DIO, náhradní energie a média pro přepojování dle požadavků správců technologie a sítí, zabezpečení přístupu po dobu opravy užívaných prostor aj.</t>
  </si>
  <si>
    <t>VRN7</t>
  </si>
  <si>
    <t>Provozní vlivy</t>
  </si>
  <si>
    <t>070001000</t>
  </si>
  <si>
    <t>Provozní vlivy, dozory aj.</t>
  </si>
  <si>
    <t>-1693700412</t>
  </si>
  <si>
    <t>Poznámka k položce:_x000D_
zahrnuje zabezpečení prací za plného provozu objektu, v případě nutnosti vytyčení a zabezpečení inž. sítí  včetně projednání, aj., koordinace s ostatními profesemi včetně nákladů za výjezd externích techniků, stavbami a správci dotčených zařízení, provizoria po dobu přepojování dle podmínek dotčených správců - viz požadvky v PD, pomocné konstrukce a provizorní přepažení pro zajištění etapizace včetně odstranění po dokončení prací, etapizace úprav, práce v nočních hodinách víkendech a svátcích aj.</t>
  </si>
  <si>
    <t>VRN8</t>
  </si>
  <si>
    <t>Přesun stavebních kapacit</t>
  </si>
  <si>
    <t>080001000</t>
  </si>
  <si>
    <t>Přesun stavebních kapacit, doprava zaměstnanců aj.</t>
  </si>
  <si>
    <t>-834918623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</si>
</sst>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117</xdr:row>
      <xdr:rowOff>0</xdr:rowOff>
    </xdr:from>
    <xdr:to>
      <xdr:col>9</xdr:col>
      <xdr:colOff>1215390</xdr:colOff>
      <xdr:row>121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119</xdr:row>
      <xdr:rowOff>0</xdr:rowOff>
    </xdr:from>
    <xdr:to>
      <xdr:col>9</xdr:col>
      <xdr:colOff>1215390</xdr:colOff>
      <xdr:row>123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118</xdr:row>
      <xdr:rowOff>0</xdr:rowOff>
    </xdr:from>
    <xdr:to>
      <xdr:col>9</xdr:col>
      <xdr:colOff>1215390</xdr:colOff>
      <xdr:row>122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135</xdr:row>
      <xdr:rowOff>0</xdr:rowOff>
    </xdr:from>
    <xdr:to>
      <xdr:col>9</xdr:col>
      <xdr:colOff>1215390</xdr:colOff>
      <xdr:row>139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123</xdr:row>
      <xdr:rowOff>0</xdr:rowOff>
    </xdr:from>
    <xdr:to>
      <xdr:col>9</xdr:col>
      <xdr:colOff>1215390</xdr:colOff>
      <xdr:row>127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116</xdr:row>
      <xdr:rowOff>0</xdr:rowOff>
    </xdr:from>
    <xdr:to>
      <xdr:col>9</xdr:col>
      <xdr:colOff>1215390</xdr:colOff>
      <xdr:row>120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128</xdr:row>
      <xdr:rowOff>0</xdr:rowOff>
    </xdr:from>
    <xdr:to>
      <xdr:col>9</xdr:col>
      <xdr:colOff>1215390</xdr:colOff>
      <xdr:row>132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204</xdr:row>
      <xdr:rowOff>0</xdr:rowOff>
    </xdr:from>
    <xdr:to>
      <xdr:col>9</xdr:col>
      <xdr:colOff>1215390</xdr:colOff>
      <xdr:row>208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>
      <selection activeCell="E20" sqref="E20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6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2"/>
      <c r="AL5" s="22"/>
      <c r="AM5" s="22"/>
      <c r="AN5" s="22"/>
      <c r="AO5" s="22"/>
      <c r="AP5" s="22"/>
      <c r="AQ5" s="22"/>
      <c r="AR5" s="20"/>
      <c r="BE5" s="28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8" t="s">
        <v>17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2"/>
      <c r="AL6" s="22"/>
      <c r="AM6" s="22"/>
      <c r="AN6" s="22"/>
      <c r="AO6" s="22"/>
      <c r="AP6" s="22"/>
      <c r="AQ6" s="22"/>
      <c r="AR6" s="20"/>
      <c r="BE6" s="28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4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4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8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8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4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84"/>
      <c r="BS13" s="17" t="s">
        <v>6</v>
      </c>
    </row>
    <row r="14" spans="1:74">
      <c r="B14" s="21"/>
      <c r="C14" s="22"/>
      <c r="D14" s="22"/>
      <c r="E14" s="289" t="s">
        <v>31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8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4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84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4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4"/>
      <c r="BS19" s="17" t="s">
        <v>6</v>
      </c>
    </row>
    <row r="20" spans="1:71" s="1" customFormat="1" ht="18.399999999999999" customHeight="1">
      <c r="B20" s="21"/>
      <c r="C20" s="22"/>
      <c r="D20" s="22"/>
      <c r="E20" s="27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84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4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4"/>
    </row>
    <row r="23" spans="1:71" s="1" customFormat="1" ht="16.5" customHeight="1">
      <c r="B23" s="21"/>
      <c r="C23" s="22"/>
      <c r="D23" s="22"/>
      <c r="E23" s="291" t="s">
        <v>1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O23" s="22"/>
      <c r="AP23" s="22"/>
      <c r="AQ23" s="22"/>
      <c r="AR23" s="20"/>
      <c r="BE23" s="28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4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2">
        <f>ROUND(AG94,2)</f>
        <v>0</v>
      </c>
      <c r="AL26" s="293"/>
      <c r="AM26" s="293"/>
      <c r="AN26" s="293"/>
      <c r="AO26" s="293"/>
      <c r="AP26" s="36"/>
      <c r="AQ26" s="36"/>
      <c r="AR26" s="39"/>
      <c r="BE26" s="28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4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4" t="s">
        <v>38</v>
      </c>
      <c r="M28" s="294"/>
      <c r="N28" s="294"/>
      <c r="O28" s="294"/>
      <c r="P28" s="294"/>
      <c r="Q28" s="36"/>
      <c r="R28" s="36"/>
      <c r="S28" s="36"/>
      <c r="T28" s="36"/>
      <c r="U28" s="36"/>
      <c r="V28" s="36"/>
      <c r="W28" s="294" t="s">
        <v>39</v>
      </c>
      <c r="X28" s="294"/>
      <c r="Y28" s="294"/>
      <c r="Z28" s="294"/>
      <c r="AA28" s="294"/>
      <c r="AB28" s="294"/>
      <c r="AC28" s="294"/>
      <c r="AD28" s="294"/>
      <c r="AE28" s="294"/>
      <c r="AF28" s="36"/>
      <c r="AG28" s="36"/>
      <c r="AH28" s="36"/>
      <c r="AI28" s="36"/>
      <c r="AJ28" s="36"/>
      <c r="AK28" s="294" t="s">
        <v>40</v>
      </c>
      <c r="AL28" s="294"/>
      <c r="AM28" s="294"/>
      <c r="AN28" s="294"/>
      <c r="AO28" s="294"/>
      <c r="AP28" s="36"/>
      <c r="AQ28" s="36"/>
      <c r="AR28" s="39"/>
      <c r="BE28" s="284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97">
        <v>0.21</v>
      </c>
      <c r="M29" s="296"/>
      <c r="N29" s="296"/>
      <c r="O29" s="296"/>
      <c r="P29" s="296"/>
      <c r="Q29" s="41"/>
      <c r="R29" s="41"/>
      <c r="S29" s="41"/>
      <c r="T29" s="41"/>
      <c r="U29" s="41"/>
      <c r="V29" s="41"/>
      <c r="W29" s="295">
        <f>ROUND(AZ94, 2)</f>
        <v>0</v>
      </c>
      <c r="X29" s="296"/>
      <c r="Y29" s="296"/>
      <c r="Z29" s="296"/>
      <c r="AA29" s="296"/>
      <c r="AB29" s="296"/>
      <c r="AC29" s="296"/>
      <c r="AD29" s="296"/>
      <c r="AE29" s="296"/>
      <c r="AF29" s="41"/>
      <c r="AG29" s="41"/>
      <c r="AH29" s="41"/>
      <c r="AI29" s="41"/>
      <c r="AJ29" s="41"/>
      <c r="AK29" s="295">
        <f>ROUND(AV94, 2)</f>
        <v>0</v>
      </c>
      <c r="AL29" s="296"/>
      <c r="AM29" s="296"/>
      <c r="AN29" s="296"/>
      <c r="AO29" s="296"/>
      <c r="AP29" s="41"/>
      <c r="AQ29" s="41"/>
      <c r="AR29" s="42"/>
      <c r="BE29" s="285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97">
        <v>0.15</v>
      </c>
      <c r="M30" s="296"/>
      <c r="N30" s="296"/>
      <c r="O30" s="296"/>
      <c r="P30" s="296"/>
      <c r="Q30" s="41"/>
      <c r="R30" s="41"/>
      <c r="S30" s="41"/>
      <c r="T30" s="41"/>
      <c r="U30" s="41"/>
      <c r="V30" s="41"/>
      <c r="W30" s="295">
        <f>ROUND(BA94, 2)</f>
        <v>0</v>
      </c>
      <c r="X30" s="296"/>
      <c r="Y30" s="296"/>
      <c r="Z30" s="296"/>
      <c r="AA30" s="296"/>
      <c r="AB30" s="296"/>
      <c r="AC30" s="296"/>
      <c r="AD30" s="296"/>
      <c r="AE30" s="296"/>
      <c r="AF30" s="41"/>
      <c r="AG30" s="41"/>
      <c r="AH30" s="41"/>
      <c r="AI30" s="41"/>
      <c r="AJ30" s="41"/>
      <c r="AK30" s="295">
        <f>ROUND(AW94, 2)</f>
        <v>0</v>
      </c>
      <c r="AL30" s="296"/>
      <c r="AM30" s="296"/>
      <c r="AN30" s="296"/>
      <c r="AO30" s="296"/>
      <c r="AP30" s="41"/>
      <c r="AQ30" s="41"/>
      <c r="AR30" s="42"/>
      <c r="BE30" s="285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97">
        <v>0.21</v>
      </c>
      <c r="M31" s="296"/>
      <c r="N31" s="296"/>
      <c r="O31" s="296"/>
      <c r="P31" s="296"/>
      <c r="Q31" s="41"/>
      <c r="R31" s="41"/>
      <c r="S31" s="41"/>
      <c r="T31" s="41"/>
      <c r="U31" s="41"/>
      <c r="V31" s="41"/>
      <c r="W31" s="295">
        <f>ROUND(BB94, 2)</f>
        <v>0</v>
      </c>
      <c r="X31" s="296"/>
      <c r="Y31" s="296"/>
      <c r="Z31" s="296"/>
      <c r="AA31" s="296"/>
      <c r="AB31" s="296"/>
      <c r="AC31" s="296"/>
      <c r="AD31" s="296"/>
      <c r="AE31" s="296"/>
      <c r="AF31" s="41"/>
      <c r="AG31" s="41"/>
      <c r="AH31" s="41"/>
      <c r="AI31" s="41"/>
      <c r="AJ31" s="41"/>
      <c r="AK31" s="295">
        <v>0</v>
      </c>
      <c r="AL31" s="296"/>
      <c r="AM31" s="296"/>
      <c r="AN31" s="296"/>
      <c r="AO31" s="296"/>
      <c r="AP31" s="41"/>
      <c r="AQ31" s="41"/>
      <c r="AR31" s="42"/>
      <c r="BE31" s="285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97">
        <v>0.15</v>
      </c>
      <c r="M32" s="296"/>
      <c r="N32" s="296"/>
      <c r="O32" s="296"/>
      <c r="P32" s="296"/>
      <c r="Q32" s="41"/>
      <c r="R32" s="41"/>
      <c r="S32" s="41"/>
      <c r="T32" s="41"/>
      <c r="U32" s="41"/>
      <c r="V32" s="41"/>
      <c r="W32" s="295">
        <f>ROUND(BC94, 2)</f>
        <v>0</v>
      </c>
      <c r="X32" s="296"/>
      <c r="Y32" s="296"/>
      <c r="Z32" s="296"/>
      <c r="AA32" s="296"/>
      <c r="AB32" s="296"/>
      <c r="AC32" s="296"/>
      <c r="AD32" s="296"/>
      <c r="AE32" s="296"/>
      <c r="AF32" s="41"/>
      <c r="AG32" s="41"/>
      <c r="AH32" s="41"/>
      <c r="AI32" s="41"/>
      <c r="AJ32" s="41"/>
      <c r="AK32" s="295">
        <v>0</v>
      </c>
      <c r="AL32" s="296"/>
      <c r="AM32" s="296"/>
      <c r="AN32" s="296"/>
      <c r="AO32" s="296"/>
      <c r="AP32" s="41"/>
      <c r="AQ32" s="41"/>
      <c r="AR32" s="42"/>
      <c r="BE32" s="285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97">
        <v>0</v>
      </c>
      <c r="M33" s="296"/>
      <c r="N33" s="296"/>
      <c r="O33" s="296"/>
      <c r="P33" s="296"/>
      <c r="Q33" s="41"/>
      <c r="R33" s="41"/>
      <c r="S33" s="41"/>
      <c r="T33" s="41"/>
      <c r="U33" s="41"/>
      <c r="V33" s="41"/>
      <c r="W33" s="295">
        <f>ROUND(BD94, 2)</f>
        <v>0</v>
      </c>
      <c r="X33" s="296"/>
      <c r="Y33" s="296"/>
      <c r="Z33" s="296"/>
      <c r="AA33" s="296"/>
      <c r="AB33" s="296"/>
      <c r="AC33" s="296"/>
      <c r="AD33" s="296"/>
      <c r="AE33" s="296"/>
      <c r="AF33" s="41"/>
      <c r="AG33" s="41"/>
      <c r="AH33" s="41"/>
      <c r="AI33" s="41"/>
      <c r="AJ33" s="41"/>
      <c r="AK33" s="295">
        <v>0</v>
      </c>
      <c r="AL33" s="296"/>
      <c r="AM33" s="296"/>
      <c r="AN33" s="296"/>
      <c r="AO33" s="296"/>
      <c r="AP33" s="41"/>
      <c r="AQ33" s="41"/>
      <c r="AR33" s="42"/>
      <c r="BE33" s="28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01" t="s">
        <v>49</v>
      </c>
      <c r="Y35" s="299"/>
      <c r="Z35" s="299"/>
      <c r="AA35" s="299"/>
      <c r="AB35" s="299"/>
      <c r="AC35" s="45"/>
      <c r="AD35" s="45"/>
      <c r="AE35" s="45"/>
      <c r="AF35" s="45"/>
      <c r="AG35" s="45"/>
      <c r="AH35" s="45"/>
      <c r="AI35" s="45"/>
      <c r="AJ35" s="45"/>
      <c r="AK35" s="298">
        <f>SUM(AK26:AK33)</f>
        <v>0</v>
      </c>
      <c r="AL35" s="299"/>
      <c r="AM35" s="299"/>
      <c r="AN35" s="299"/>
      <c r="AO35" s="30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Vrane_n_Vlt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2" t="str">
        <f>K6</f>
        <v>Vrané nad Vltavou ON - oprava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Vrané nad Vltavou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4" t="str">
        <f>IF(AN8= "","",AN8)</f>
        <v>9. 3. 2023</v>
      </c>
      <c r="AN87" s="26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65" t="str">
        <f>IF(E17="","",E17)</f>
        <v xml:space="preserve"> </v>
      </c>
      <c r="AN89" s="266"/>
      <c r="AO89" s="266"/>
      <c r="AP89" s="266"/>
      <c r="AQ89" s="36"/>
      <c r="AR89" s="39"/>
      <c r="AS89" s="267" t="s">
        <v>57</v>
      </c>
      <c r="AT89" s="26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65" t="str">
        <f>IF(E20="","",E20)</f>
        <v/>
      </c>
      <c r="AN90" s="266"/>
      <c r="AO90" s="266"/>
      <c r="AP90" s="266"/>
      <c r="AQ90" s="36"/>
      <c r="AR90" s="39"/>
      <c r="AS90" s="269"/>
      <c r="AT90" s="27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1"/>
      <c r="AT91" s="27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3" t="s">
        <v>58</v>
      </c>
      <c r="D92" s="274"/>
      <c r="E92" s="274"/>
      <c r="F92" s="274"/>
      <c r="G92" s="274"/>
      <c r="H92" s="73"/>
      <c r="I92" s="276" t="s">
        <v>59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5" t="s">
        <v>60</v>
      </c>
      <c r="AH92" s="274"/>
      <c r="AI92" s="274"/>
      <c r="AJ92" s="274"/>
      <c r="AK92" s="274"/>
      <c r="AL92" s="274"/>
      <c r="AM92" s="274"/>
      <c r="AN92" s="276" t="s">
        <v>61</v>
      </c>
      <c r="AO92" s="274"/>
      <c r="AP92" s="277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1">
        <f>ROUND(SUM(AG95:AG103),2)</f>
        <v>0</v>
      </c>
      <c r="AH94" s="281"/>
      <c r="AI94" s="281"/>
      <c r="AJ94" s="281"/>
      <c r="AK94" s="281"/>
      <c r="AL94" s="281"/>
      <c r="AM94" s="281"/>
      <c r="AN94" s="282">
        <f t="shared" ref="AN94:AN103" si="0">SUM(AG94,AT94)</f>
        <v>0</v>
      </c>
      <c r="AO94" s="282"/>
      <c r="AP94" s="282"/>
      <c r="AQ94" s="85" t="s">
        <v>1</v>
      </c>
      <c r="AR94" s="86"/>
      <c r="AS94" s="87">
        <f>ROUND(SUM(AS95:AS103),2)</f>
        <v>0</v>
      </c>
      <c r="AT94" s="88">
        <f t="shared" ref="AT94:AT103" si="1">ROUND(SUM(AV94:AW94),2)</f>
        <v>0</v>
      </c>
      <c r="AU94" s="89">
        <f>ROUND(SUM(AU95:AU103),5)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ROUND(SUM(AZ95:AZ103),2)</f>
        <v>0</v>
      </c>
      <c r="BA94" s="88">
        <f>ROUND(SUM(BA95:BA103),2)</f>
        <v>0</v>
      </c>
      <c r="BB94" s="88">
        <f>ROUND(SUM(BB95:BB103),2)</f>
        <v>0</v>
      </c>
      <c r="BC94" s="88">
        <f>ROUND(SUM(BC95:BC103),2)</f>
        <v>0</v>
      </c>
      <c r="BD94" s="90">
        <f>ROUND(SUM(BD95:BD103),2)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16.5" customHeight="1">
      <c r="A95" s="93" t="s">
        <v>81</v>
      </c>
      <c r="B95" s="94"/>
      <c r="C95" s="95"/>
      <c r="D95" s="278" t="s">
        <v>82</v>
      </c>
      <c r="E95" s="278"/>
      <c r="F95" s="278"/>
      <c r="G95" s="278"/>
      <c r="H95" s="278"/>
      <c r="I95" s="96"/>
      <c r="J95" s="278" t="s">
        <v>83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79">
        <f>'001 - Oprava střechy'!J30</f>
        <v>0</v>
      </c>
      <c r="AH95" s="280"/>
      <c r="AI95" s="280"/>
      <c r="AJ95" s="280"/>
      <c r="AK95" s="280"/>
      <c r="AL95" s="280"/>
      <c r="AM95" s="280"/>
      <c r="AN95" s="279">
        <f t="shared" si="0"/>
        <v>0</v>
      </c>
      <c r="AO95" s="280"/>
      <c r="AP95" s="280"/>
      <c r="AQ95" s="97" t="s">
        <v>84</v>
      </c>
      <c r="AR95" s="98"/>
      <c r="AS95" s="99">
        <v>0</v>
      </c>
      <c r="AT95" s="100">
        <f t="shared" si="1"/>
        <v>0</v>
      </c>
      <c r="AU95" s="101">
        <f>'001 - Oprava střechy'!P131</f>
        <v>0</v>
      </c>
      <c r="AV95" s="100">
        <f>'001 - Oprava střechy'!J33</f>
        <v>0</v>
      </c>
      <c r="AW95" s="100">
        <f>'001 - Oprava střechy'!J34</f>
        <v>0</v>
      </c>
      <c r="AX95" s="100">
        <f>'001 - Oprava střechy'!J35</f>
        <v>0</v>
      </c>
      <c r="AY95" s="100">
        <f>'001 - Oprava střechy'!J36</f>
        <v>0</v>
      </c>
      <c r="AZ95" s="100">
        <f>'001 - Oprava střechy'!F33</f>
        <v>0</v>
      </c>
      <c r="BA95" s="100">
        <f>'001 - Oprava střechy'!F34</f>
        <v>0</v>
      </c>
      <c r="BB95" s="100">
        <f>'001 - Oprava střechy'!F35</f>
        <v>0</v>
      </c>
      <c r="BC95" s="100">
        <f>'001 - Oprava střechy'!F36</f>
        <v>0</v>
      </c>
      <c r="BD95" s="102">
        <f>'001 - Oprava střechy'!F37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16.5" customHeight="1">
      <c r="A96" s="93" t="s">
        <v>81</v>
      </c>
      <c r="B96" s="94"/>
      <c r="C96" s="95"/>
      <c r="D96" s="278" t="s">
        <v>88</v>
      </c>
      <c r="E96" s="278"/>
      <c r="F96" s="278"/>
      <c r="G96" s="278"/>
      <c r="H96" s="278"/>
      <c r="I96" s="96"/>
      <c r="J96" s="278" t="s">
        <v>89</v>
      </c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279">
        <f>'002 - Oprava vnějšího pláště'!J30</f>
        <v>0</v>
      </c>
      <c r="AH96" s="280"/>
      <c r="AI96" s="280"/>
      <c r="AJ96" s="280"/>
      <c r="AK96" s="280"/>
      <c r="AL96" s="280"/>
      <c r="AM96" s="280"/>
      <c r="AN96" s="279">
        <f t="shared" si="0"/>
        <v>0</v>
      </c>
      <c r="AO96" s="280"/>
      <c r="AP96" s="280"/>
      <c r="AQ96" s="97" t="s">
        <v>84</v>
      </c>
      <c r="AR96" s="98"/>
      <c r="AS96" s="99">
        <v>0</v>
      </c>
      <c r="AT96" s="100">
        <f t="shared" si="1"/>
        <v>0</v>
      </c>
      <c r="AU96" s="101">
        <f>'002 - Oprava vnějšího pláště'!P133</f>
        <v>0</v>
      </c>
      <c r="AV96" s="100">
        <f>'002 - Oprava vnějšího pláště'!J33</f>
        <v>0</v>
      </c>
      <c r="AW96" s="100">
        <f>'002 - Oprava vnějšího pláště'!J34</f>
        <v>0</v>
      </c>
      <c r="AX96" s="100">
        <f>'002 - Oprava vnějšího pláště'!J35</f>
        <v>0</v>
      </c>
      <c r="AY96" s="100">
        <f>'002 - Oprava vnějšího pláště'!J36</f>
        <v>0</v>
      </c>
      <c r="AZ96" s="100">
        <f>'002 - Oprava vnějšího pláště'!F33</f>
        <v>0</v>
      </c>
      <c r="BA96" s="100">
        <f>'002 - Oprava vnějšího pláště'!F34</f>
        <v>0</v>
      </c>
      <c r="BB96" s="100">
        <f>'002 - Oprava vnějšího pláště'!F35</f>
        <v>0</v>
      </c>
      <c r="BC96" s="100">
        <f>'002 - Oprava vnějšího pláště'!F36</f>
        <v>0</v>
      </c>
      <c r="BD96" s="102">
        <f>'002 - Oprava vnějšího pláště'!F37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91" s="7" customFormat="1" ht="16.5" customHeight="1">
      <c r="A97" s="93" t="s">
        <v>81</v>
      </c>
      <c r="B97" s="94"/>
      <c r="C97" s="95"/>
      <c r="D97" s="278" t="s">
        <v>91</v>
      </c>
      <c r="E97" s="278"/>
      <c r="F97" s="278"/>
      <c r="G97" s="278"/>
      <c r="H97" s="278"/>
      <c r="I97" s="96"/>
      <c r="J97" s="278" t="s">
        <v>92</v>
      </c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279">
        <f>'003 - Oprava zpevněných p...'!J30</f>
        <v>0</v>
      </c>
      <c r="AH97" s="280"/>
      <c r="AI97" s="280"/>
      <c r="AJ97" s="280"/>
      <c r="AK97" s="280"/>
      <c r="AL97" s="280"/>
      <c r="AM97" s="280"/>
      <c r="AN97" s="279">
        <f t="shared" si="0"/>
        <v>0</v>
      </c>
      <c r="AO97" s="280"/>
      <c r="AP97" s="280"/>
      <c r="AQ97" s="97" t="s">
        <v>84</v>
      </c>
      <c r="AR97" s="98"/>
      <c r="AS97" s="99">
        <v>0</v>
      </c>
      <c r="AT97" s="100">
        <f t="shared" si="1"/>
        <v>0</v>
      </c>
      <c r="AU97" s="101">
        <f>'003 - Oprava zpevněných p...'!P132</f>
        <v>0</v>
      </c>
      <c r="AV97" s="100">
        <f>'003 - Oprava zpevněných p...'!J33</f>
        <v>0</v>
      </c>
      <c r="AW97" s="100">
        <f>'003 - Oprava zpevněných p...'!J34</f>
        <v>0</v>
      </c>
      <c r="AX97" s="100">
        <f>'003 - Oprava zpevněných p...'!J35</f>
        <v>0</v>
      </c>
      <c r="AY97" s="100">
        <f>'003 - Oprava zpevněných p...'!J36</f>
        <v>0</v>
      </c>
      <c r="AZ97" s="100">
        <f>'003 - Oprava zpevněných p...'!F33</f>
        <v>0</v>
      </c>
      <c r="BA97" s="100">
        <f>'003 - Oprava zpevněných p...'!F34</f>
        <v>0</v>
      </c>
      <c r="BB97" s="100">
        <f>'003 - Oprava zpevněných p...'!F35</f>
        <v>0</v>
      </c>
      <c r="BC97" s="100">
        <f>'003 - Oprava zpevněných p...'!F36</f>
        <v>0</v>
      </c>
      <c r="BD97" s="102">
        <f>'003 - Oprava zpevněných p...'!F37</f>
        <v>0</v>
      </c>
      <c r="BT97" s="103" t="s">
        <v>85</v>
      </c>
      <c r="BV97" s="103" t="s">
        <v>79</v>
      </c>
      <c r="BW97" s="103" t="s">
        <v>93</v>
      </c>
      <c r="BX97" s="103" t="s">
        <v>5</v>
      </c>
      <c r="CL97" s="103" t="s">
        <v>1</v>
      </c>
      <c r="CM97" s="103" t="s">
        <v>87</v>
      </c>
    </row>
    <row r="98" spans="1:91" s="7" customFormat="1" ht="16.5" customHeight="1">
      <c r="A98" s="93" t="s">
        <v>81</v>
      </c>
      <c r="B98" s="94"/>
      <c r="C98" s="95"/>
      <c r="D98" s="278" t="s">
        <v>94</v>
      </c>
      <c r="E98" s="278"/>
      <c r="F98" s="278"/>
      <c r="G98" s="278"/>
      <c r="H98" s="278"/>
      <c r="I98" s="96"/>
      <c r="J98" s="278" t="s">
        <v>95</v>
      </c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279">
        <f>'004 - Oprava prostor pro ...'!J30</f>
        <v>0</v>
      </c>
      <c r="AH98" s="280"/>
      <c r="AI98" s="280"/>
      <c r="AJ98" s="280"/>
      <c r="AK98" s="280"/>
      <c r="AL98" s="280"/>
      <c r="AM98" s="280"/>
      <c r="AN98" s="279">
        <f t="shared" si="0"/>
        <v>0</v>
      </c>
      <c r="AO98" s="280"/>
      <c r="AP98" s="280"/>
      <c r="AQ98" s="97" t="s">
        <v>84</v>
      </c>
      <c r="AR98" s="98"/>
      <c r="AS98" s="99">
        <v>0</v>
      </c>
      <c r="AT98" s="100">
        <f t="shared" si="1"/>
        <v>0</v>
      </c>
      <c r="AU98" s="101">
        <f>'004 - Oprava prostor pro ...'!P149</f>
        <v>0</v>
      </c>
      <c r="AV98" s="100">
        <f>'004 - Oprava prostor pro ...'!J33</f>
        <v>0</v>
      </c>
      <c r="AW98" s="100">
        <f>'004 - Oprava prostor pro ...'!J34</f>
        <v>0</v>
      </c>
      <c r="AX98" s="100">
        <f>'004 - Oprava prostor pro ...'!J35</f>
        <v>0</v>
      </c>
      <c r="AY98" s="100">
        <f>'004 - Oprava prostor pro ...'!J36</f>
        <v>0</v>
      </c>
      <c r="AZ98" s="100">
        <f>'004 - Oprava prostor pro ...'!F33</f>
        <v>0</v>
      </c>
      <c r="BA98" s="100">
        <f>'004 - Oprava prostor pro ...'!F34</f>
        <v>0</v>
      </c>
      <c r="BB98" s="100">
        <f>'004 - Oprava prostor pro ...'!F35</f>
        <v>0</v>
      </c>
      <c r="BC98" s="100">
        <f>'004 - Oprava prostor pro ...'!F36</f>
        <v>0</v>
      </c>
      <c r="BD98" s="102">
        <f>'004 - Oprava prostor pro ...'!F37</f>
        <v>0</v>
      </c>
      <c r="BT98" s="103" t="s">
        <v>85</v>
      </c>
      <c r="BV98" s="103" t="s">
        <v>79</v>
      </c>
      <c r="BW98" s="103" t="s">
        <v>96</v>
      </c>
      <c r="BX98" s="103" t="s">
        <v>5</v>
      </c>
      <c r="CL98" s="103" t="s">
        <v>1</v>
      </c>
      <c r="CM98" s="103" t="s">
        <v>87</v>
      </c>
    </row>
    <row r="99" spans="1:91" s="7" customFormat="1" ht="16.5" customHeight="1">
      <c r="A99" s="93" t="s">
        <v>81</v>
      </c>
      <c r="B99" s="94"/>
      <c r="C99" s="95"/>
      <c r="D99" s="278" t="s">
        <v>97</v>
      </c>
      <c r="E99" s="278"/>
      <c r="F99" s="278"/>
      <c r="G99" s="278"/>
      <c r="H99" s="278"/>
      <c r="I99" s="96"/>
      <c r="J99" s="278" t="s">
        <v>98</v>
      </c>
      <c r="K99" s="278"/>
      <c r="L99" s="278"/>
      <c r="M99" s="278"/>
      <c r="N99" s="278"/>
      <c r="O99" s="278"/>
      <c r="P99" s="278"/>
      <c r="Q99" s="278"/>
      <c r="R99" s="278"/>
      <c r="S99" s="278"/>
      <c r="T99" s="278"/>
      <c r="U99" s="278"/>
      <c r="V99" s="278"/>
      <c r="W99" s="278"/>
      <c r="X99" s="278"/>
      <c r="Y99" s="278"/>
      <c r="Z99" s="278"/>
      <c r="AA99" s="278"/>
      <c r="AB99" s="278"/>
      <c r="AC99" s="278"/>
      <c r="AD99" s="278"/>
      <c r="AE99" s="278"/>
      <c r="AF99" s="278"/>
      <c r="AG99" s="279">
        <f>'005 - Oprava veřejných WC'!J30</f>
        <v>0</v>
      </c>
      <c r="AH99" s="280"/>
      <c r="AI99" s="280"/>
      <c r="AJ99" s="280"/>
      <c r="AK99" s="280"/>
      <c r="AL99" s="280"/>
      <c r="AM99" s="280"/>
      <c r="AN99" s="279">
        <f t="shared" si="0"/>
        <v>0</v>
      </c>
      <c r="AO99" s="280"/>
      <c r="AP99" s="280"/>
      <c r="AQ99" s="97" t="s">
        <v>84</v>
      </c>
      <c r="AR99" s="98"/>
      <c r="AS99" s="99">
        <v>0</v>
      </c>
      <c r="AT99" s="100">
        <f t="shared" si="1"/>
        <v>0</v>
      </c>
      <c r="AU99" s="101">
        <f>'005 - Oprava veřejných WC'!P137</f>
        <v>0</v>
      </c>
      <c r="AV99" s="100">
        <f>'005 - Oprava veřejných WC'!J33</f>
        <v>0</v>
      </c>
      <c r="AW99" s="100">
        <f>'005 - Oprava veřejných WC'!J34</f>
        <v>0</v>
      </c>
      <c r="AX99" s="100">
        <f>'005 - Oprava veřejných WC'!J35</f>
        <v>0</v>
      </c>
      <c r="AY99" s="100">
        <f>'005 - Oprava veřejných WC'!J36</f>
        <v>0</v>
      </c>
      <c r="AZ99" s="100">
        <f>'005 - Oprava veřejných WC'!F33</f>
        <v>0</v>
      </c>
      <c r="BA99" s="100">
        <f>'005 - Oprava veřejných WC'!F34</f>
        <v>0</v>
      </c>
      <c r="BB99" s="100">
        <f>'005 - Oprava veřejných WC'!F35</f>
        <v>0</v>
      </c>
      <c r="BC99" s="100">
        <f>'005 - Oprava veřejných WC'!F36</f>
        <v>0</v>
      </c>
      <c r="BD99" s="102">
        <f>'005 - Oprava veřejných WC'!F37</f>
        <v>0</v>
      </c>
      <c r="BT99" s="103" t="s">
        <v>85</v>
      </c>
      <c r="BV99" s="103" t="s">
        <v>79</v>
      </c>
      <c r="BW99" s="103" t="s">
        <v>99</v>
      </c>
      <c r="BX99" s="103" t="s">
        <v>5</v>
      </c>
      <c r="CL99" s="103" t="s">
        <v>1</v>
      </c>
      <c r="CM99" s="103" t="s">
        <v>87</v>
      </c>
    </row>
    <row r="100" spans="1:91" s="7" customFormat="1" ht="16.5" customHeight="1">
      <c r="A100" s="93" t="s">
        <v>81</v>
      </c>
      <c r="B100" s="94"/>
      <c r="C100" s="95"/>
      <c r="D100" s="278" t="s">
        <v>100</v>
      </c>
      <c r="E100" s="278"/>
      <c r="F100" s="278"/>
      <c r="G100" s="278"/>
      <c r="H100" s="278"/>
      <c r="I100" s="96"/>
      <c r="J100" s="278" t="s">
        <v>101</v>
      </c>
      <c r="K100" s="278"/>
      <c r="L100" s="278"/>
      <c r="M100" s="278"/>
      <c r="N100" s="278"/>
      <c r="O100" s="278"/>
      <c r="P100" s="278"/>
      <c r="Q100" s="278"/>
      <c r="R100" s="278"/>
      <c r="S100" s="278"/>
      <c r="T100" s="278"/>
      <c r="U100" s="278"/>
      <c r="V100" s="278"/>
      <c r="W100" s="278"/>
      <c r="X100" s="278"/>
      <c r="Y100" s="278"/>
      <c r="Z100" s="278"/>
      <c r="AA100" s="278"/>
      <c r="AB100" s="278"/>
      <c r="AC100" s="278"/>
      <c r="AD100" s="278"/>
      <c r="AE100" s="278"/>
      <c r="AF100" s="278"/>
      <c r="AG100" s="279">
        <f>'006 - Oprava sklepních pr...'!J30</f>
        <v>0</v>
      </c>
      <c r="AH100" s="280"/>
      <c r="AI100" s="280"/>
      <c r="AJ100" s="280"/>
      <c r="AK100" s="280"/>
      <c r="AL100" s="280"/>
      <c r="AM100" s="280"/>
      <c r="AN100" s="279">
        <f t="shared" si="0"/>
        <v>0</v>
      </c>
      <c r="AO100" s="280"/>
      <c r="AP100" s="280"/>
      <c r="AQ100" s="97" t="s">
        <v>84</v>
      </c>
      <c r="AR100" s="98"/>
      <c r="AS100" s="99">
        <v>0</v>
      </c>
      <c r="AT100" s="100">
        <f t="shared" si="1"/>
        <v>0</v>
      </c>
      <c r="AU100" s="101">
        <f>'006 - Oprava sklepních pr...'!P130</f>
        <v>0</v>
      </c>
      <c r="AV100" s="100">
        <f>'006 - Oprava sklepních pr...'!J33</f>
        <v>0</v>
      </c>
      <c r="AW100" s="100">
        <f>'006 - Oprava sklepních pr...'!J34</f>
        <v>0</v>
      </c>
      <c r="AX100" s="100">
        <f>'006 - Oprava sklepních pr...'!J35</f>
        <v>0</v>
      </c>
      <c r="AY100" s="100">
        <f>'006 - Oprava sklepních pr...'!J36</f>
        <v>0</v>
      </c>
      <c r="AZ100" s="100">
        <f>'006 - Oprava sklepních pr...'!F33</f>
        <v>0</v>
      </c>
      <c r="BA100" s="100">
        <f>'006 - Oprava sklepních pr...'!F34</f>
        <v>0</v>
      </c>
      <c r="BB100" s="100">
        <f>'006 - Oprava sklepních pr...'!F35</f>
        <v>0</v>
      </c>
      <c r="BC100" s="100">
        <f>'006 - Oprava sklepních pr...'!F36</f>
        <v>0</v>
      </c>
      <c r="BD100" s="102">
        <f>'006 - Oprava sklepních pr...'!F37</f>
        <v>0</v>
      </c>
      <c r="BT100" s="103" t="s">
        <v>85</v>
      </c>
      <c r="BV100" s="103" t="s">
        <v>79</v>
      </c>
      <c r="BW100" s="103" t="s">
        <v>102</v>
      </c>
      <c r="BX100" s="103" t="s">
        <v>5</v>
      </c>
      <c r="CL100" s="103" t="s">
        <v>1</v>
      </c>
      <c r="CM100" s="103" t="s">
        <v>87</v>
      </c>
    </row>
    <row r="101" spans="1:91" s="7" customFormat="1" ht="16.5" customHeight="1">
      <c r="A101" s="93" t="s">
        <v>81</v>
      </c>
      <c r="B101" s="94"/>
      <c r="C101" s="95"/>
      <c r="D101" s="278" t="s">
        <v>103</v>
      </c>
      <c r="E101" s="278"/>
      <c r="F101" s="278"/>
      <c r="G101" s="278"/>
      <c r="H101" s="278"/>
      <c r="I101" s="96"/>
      <c r="J101" s="278" t="s">
        <v>104</v>
      </c>
      <c r="K101" s="278"/>
      <c r="L101" s="278"/>
      <c r="M101" s="278"/>
      <c r="N101" s="278"/>
      <c r="O101" s="278"/>
      <c r="P101" s="278"/>
      <c r="Q101" s="278"/>
      <c r="R101" s="278"/>
      <c r="S101" s="278"/>
      <c r="T101" s="278"/>
      <c r="U101" s="278"/>
      <c r="V101" s="278"/>
      <c r="W101" s="278"/>
      <c r="X101" s="278"/>
      <c r="Y101" s="278"/>
      <c r="Z101" s="278"/>
      <c r="AA101" s="278"/>
      <c r="AB101" s="278"/>
      <c r="AC101" s="278"/>
      <c r="AD101" s="278"/>
      <c r="AE101" s="278"/>
      <c r="AF101" s="278"/>
      <c r="AG101" s="279">
        <f>'007 - Oprava společných p...'!J30</f>
        <v>0</v>
      </c>
      <c r="AH101" s="280"/>
      <c r="AI101" s="280"/>
      <c r="AJ101" s="280"/>
      <c r="AK101" s="280"/>
      <c r="AL101" s="280"/>
      <c r="AM101" s="280"/>
      <c r="AN101" s="279">
        <f t="shared" si="0"/>
        <v>0</v>
      </c>
      <c r="AO101" s="280"/>
      <c r="AP101" s="280"/>
      <c r="AQ101" s="97" t="s">
        <v>84</v>
      </c>
      <c r="AR101" s="98"/>
      <c r="AS101" s="99">
        <v>0</v>
      </c>
      <c r="AT101" s="100">
        <f t="shared" si="1"/>
        <v>0</v>
      </c>
      <c r="AU101" s="101">
        <f>'007 - Oprava společných p...'!P142</f>
        <v>0</v>
      </c>
      <c r="AV101" s="100">
        <f>'007 - Oprava společných p...'!J33</f>
        <v>0</v>
      </c>
      <c r="AW101" s="100">
        <f>'007 - Oprava společných p...'!J34</f>
        <v>0</v>
      </c>
      <c r="AX101" s="100">
        <f>'007 - Oprava společných p...'!J35</f>
        <v>0</v>
      </c>
      <c r="AY101" s="100">
        <f>'007 - Oprava společných p...'!J36</f>
        <v>0</v>
      </c>
      <c r="AZ101" s="100">
        <f>'007 - Oprava společných p...'!F33</f>
        <v>0</v>
      </c>
      <c r="BA101" s="100">
        <f>'007 - Oprava společných p...'!F34</f>
        <v>0</v>
      </c>
      <c r="BB101" s="100">
        <f>'007 - Oprava společných p...'!F35</f>
        <v>0</v>
      </c>
      <c r="BC101" s="100">
        <f>'007 - Oprava společných p...'!F36</f>
        <v>0</v>
      </c>
      <c r="BD101" s="102">
        <f>'007 - Oprava společných p...'!F37</f>
        <v>0</v>
      </c>
      <c r="BT101" s="103" t="s">
        <v>85</v>
      </c>
      <c r="BV101" s="103" t="s">
        <v>79</v>
      </c>
      <c r="BW101" s="103" t="s">
        <v>105</v>
      </c>
      <c r="BX101" s="103" t="s">
        <v>5</v>
      </c>
      <c r="CL101" s="103" t="s">
        <v>1</v>
      </c>
      <c r="CM101" s="103" t="s">
        <v>87</v>
      </c>
    </row>
    <row r="102" spans="1:91" s="7" customFormat="1" ht="16.5" customHeight="1">
      <c r="A102" s="93" t="s">
        <v>81</v>
      </c>
      <c r="B102" s="94"/>
      <c r="C102" s="95"/>
      <c r="D102" s="278" t="s">
        <v>106</v>
      </c>
      <c r="E102" s="278"/>
      <c r="F102" s="278"/>
      <c r="G102" s="278"/>
      <c r="H102" s="278"/>
      <c r="I102" s="96"/>
      <c r="J102" s="278" t="s">
        <v>107</v>
      </c>
      <c r="K102" s="278"/>
      <c r="L102" s="278"/>
      <c r="M102" s="278"/>
      <c r="N102" s="278"/>
      <c r="O102" s="278"/>
      <c r="P102" s="278"/>
      <c r="Q102" s="278"/>
      <c r="R102" s="278"/>
      <c r="S102" s="278"/>
      <c r="T102" s="278"/>
      <c r="U102" s="278"/>
      <c r="V102" s="278"/>
      <c r="W102" s="278"/>
      <c r="X102" s="278"/>
      <c r="Y102" s="278"/>
      <c r="Z102" s="278"/>
      <c r="AA102" s="278"/>
      <c r="AB102" s="278"/>
      <c r="AC102" s="278"/>
      <c r="AD102" s="278"/>
      <c r="AE102" s="278"/>
      <c r="AF102" s="278"/>
      <c r="AG102" s="279">
        <f>'008 - Elektroinstalace a ...'!J30</f>
        <v>0</v>
      </c>
      <c r="AH102" s="280"/>
      <c r="AI102" s="280"/>
      <c r="AJ102" s="280"/>
      <c r="AK102" s="280"/>
      <c r="AL102" s="280"/>
      <c r="AM102" s="280"/>
      <c r="AN102" s="279">
        <f t="shared" si="0"/>
        <v>0</v>
      </c>
      <c r="AO102" s="280"/>
      <c r="AP102" s="280"/>
      <c r="AQ102" s="97" t="s">
        <v>84</v>
      </c>
      <c r="AR102" s="98"/>
      <c r="AS102" s="99">
        <v>0</v>
      </c>
      <c r="AT102" s="100">
        <f t="shared" si="1"/>
        <v>0</v>
      </c>
      <c r="AU102" s="101">
        <f>'008 - Elektroinstalace a ...'!P218</f>
        <v>0</v>
      </c>
      <c r="AV102" s="100">
        <f>'008 - Elektroinstalace a ...'!J33</f>
        <v>0</v>
      </c>
      <c r="AW102" s="100">
        <f>'008 - Elektroinstalace a ...'!J34</f>
        <v>0</v>
      </c>
      <c r="AX102" s="100">
        <f>'008 - Elektroinstalace a ...'!J35</f>
        <v>0</v>
      </c>
      <c r="AY102" s="100">
        <f>'008 - Elektroinstalace a ...'!J36</f>
        <v>0</v>
      </c>
      <c r="AZ102" s="100">
        <f>'008 - Elektroinstalace a ...'!F33</f>
        <v>0</v>
      </c>
      <c r="BA102" s="100">
        <f>'008 - Elektroinstalace a ...'!F34</f>
        <v>0</v>
      </c>
      <c r="BB102" s="100">
        <f>'008 - Elektroinstalace a ...'!F35</f>
        <v>0</v>
      </c>
      <c r="BC102" s="100">
        <f>'008 - Elektroinstalace a ...'!F36</f>
        <v>0</v>
      </c>
      <c r="BD102" s="102">
        <f>'008 - Elektroinstalace a ...'!F37</f>
        <v>0</v>
      </c>
      <c r="BT102" s="103" t="s">
        <v>85</v>
      </c>
      <c r="BV102" s="103" t="s">
        <v>79</v>
      </c>
      <c r="BW102" s="103" t="s">
        <v>108</v>
      </c>
      <c r="BX102" s="103" t="s">
        <v>5</v>
      </c>
      <c r="CL102" s="103" t="s">
        <v>1</v>
      </c>
      <c r="CM102" s="103" t="s">
        <v>87</v>
      </c>
    </row>
    <row r="103" spans="1:91" s="7" customFormat="1" ht="16.5" customHeight="1">
      <c r="A103" s="93" t="s">
        <v>81</v>
      </c>
      <c r="B103" s="94"/>
      <c r="C103" s="95"/>
      <c r="D103" s="278" t="s">
        <v>109</v>
      </c>
      <c r="E103" s="278"/>
      <c r="F103" s="278"/>
      <c r="G103" s="278"/>
      <c r="H103" s="278"/>
      <c r="I103" s="96"/>
      <c r="J103" s="278" t="s">
        <v>110</v>
      </c>
      <c r="K103" s="278"/>
      <c r="L103" s="278"/>
      <c r="M103" s="278"/>
      <c r="N103" s="278"/>
      <c r="O103" s="278"/>
      <c r="P103" s="278"/>
      <c r="Q103" s="278"/>
      <c r="R103" s="278"/>
      <c r="S103" s="278"/>
      <c r="T103" s="278"/>
      <c r="U103" s="278"/>
      <c r="V103" s="278"/>
      <c r="W103" s="278"/>
      <c r="X103" s="278"/>
      <c r="Y103" s="278"/>
      <c r="Z103" s="278"/>
      <c r="AA103" s="278"/>
      <c r="AB103" s="278"/>
      <c r="AC103" s="278"/>
      <c r="AD103" s="278"/>
      <c r="AE103" s="278"/>
      <c r="AF103" s="278"/>
      <c r="AG103" s="279">
        <f>'009 - Vedlejší a ostatní ...'!J30</f>
        <v>0</v>
      </c>
      <c r="AH103" s="280"/>
      <c r="AI103" s="280"/>
      <c r="AJ103" s="280"/>
      <c r="AK103" s="280"/>
      <c r="AL103" s="280"/>
      <c r="AM103" s="280"/>
      <c r="AN103" s="279">
        <f t="shared" si="0"/>
        <v>0</v>
      </c>
      <c r="AO103" s="280"/>
      <c r="AP103" s="280"/>
      <c r="AQ103" s="97" t="s">
        <v>111</v>
      </c>
      <c r="AR103" s="98"/>
      <c r="AS103" s="104">
        <v>0</v>
      </c>
      <c r="AT103" s="105">
        <f t="shared" si="1"/>
        <v>0</v>
      </c>
      <c r="AU103" s="106">
        <f>'009 - Vedlejší a ostatní ...'!P121</f>
        <v>0</v>
      </c>
      <c r="AV103" s="105">
        <f>'009 - Vedlejší a ostatní ...'!J33</f>
        <v>0</v>
      </c>
      <c r="AW103" s="105">
        <f>'009 - Vedlejší a ostatní ...'!J34</f>
        <v>0</v>
      </c>
      <c r="AX103" s="105">
        <f>'009 - Vedlejší a ostatní ...'!J35</f>
        <v>0</v>
      </c>
      <c r="AY103" s="105">
        <f>'009 - Vedlejší a ostatní ...'!J36</f>
        <v>0</v>
      </c>
      <c r="AZ103" s="105">
        <f>'009 - Vedlejší a ostatní ...'!F33</f>
        <v>0</v>
      </c>
      <c r="BA103" s="105">
        <f>'009 - Vedlejší a ostatní ...'!F34</f>
        <v>0</v>
      </c>
      <c r="BB103" s="105">
        <f>'009 - Vedlejší a ostatní ...'!F35</f>
        <v>0</v>
      </c>
      <c r="BC103" s="105">
        <f>'009 - Vedlejší a ostatní ...'!F36</f>
        <v>0</v>
      </c>
      <c r="BD103" s="107">
        <f>'009 - Vedlejší a ostatní ...'!F37</f>
        <v>0</v>
      </c>
      <c r="BT103" s="103" t="s">
        <v>85</v>
      </c>
      <c r="BV103" s="103" t="s">
        <v>79</v>
      </c>
      <c r="BW103" s="103" t="s">
        <v>112</v>
      </c>
      <c r="BX103" s="103" t="s">
        <v>5</v>
      </c>
      <c r="CL103" s="103" t="s">
        <v>1</v>
      </c>
      <c r="CM103" s="103" t="s">
        <v>87</v>
      </c>
    </row>
    <row r="104" spans="1:91" s="2" customFormat="1" ht="30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9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1:9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39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</sheetData>
  <sheetProtection password="C1E4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01 - Oprava střechy'!C2" display="/"/>
    <hyperlink ref="A96" location="'002 - Oprava vnějšího pláště'!C2" display="/"/>
    <hyperlink ref="A97" location="'003 - Oprava zpevněných p...'!C2" display="/"/>
    <hyperlink ref="A98" location="'004 - Oprava prostor pro ...'!C2" display="/"/>
    <hyperlink ref="A99" location="'005 - Oprava veřejných WC'!C2" display="/"/>
    <hyperlink ref="A100" location="'006 - Oprava sklepních pr...'!C2" display="/"/>
    <hyperlink ref="A101" location="'007 - Oprava společných p...'!C2" display="/"/>
    <hyperlink ref="A102" location="'008 - Elektroinstalace a ...'!C2" display="/"/>
    <hyperlink ref="A103" location="'009 - Vedlejší a ostatní ...'!C2" display="/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>
      <selection activeCell="E24" sqref="E2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112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3" t="str">
        <f>'Rekapitulace zakázky'!K6</f>
        <v>Vrané nad Vltavou ON - oprava</v>
      </c>
      <c r="F7" s="304"/>
      <c r="G7" s="304"/>
      <c r="H7" s="304"/>
      <c r="L7" s="20"/>
    </row>
    <row r="8" spans="1:46" s="2" customFormat="1" ht="12" customHeight="1">
      <c r="A8" s="34"/>
      <c r="B8" s="39"/>
      <c r="C8" s="34"/>
      <c r="D8" s="112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4548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116</v>
      </c>
      <c r="G12" s="34"/>
      <c r="H12" s="34"/>
      <c r="I12" s="112" t="s">
        <v>22</v>
      </c>
      <c r="J12" s="114" t="str">
        <f>'Rekapitulace zakázky'!AN8</f>
        <v>9. 3. 2023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zakázky'!E14</f>
        <v>Vyplň údaj</v>
      </c>
      <c r="F18" s="308"/>
      <c r="G18" s="308"/>
      <c r="H18" s="308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33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9" t="s">
        <v>1</v>
      </c>
      <c r="F27" s="309"/>
      <c r="G27" s="309"/>
      <c r="H27" s="30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ROUND((SUM(BE121:BE133)),  2)</f>
        <v>0</v>
      </c>
      <c r="G33" s="34"/>
      <c r="H33" s="34"/>
      <c r="I33" s="124">
        <v>0.21</v>
      </c>
      <c r="J33" s="123">
        <f>ROUND(((SUM(BE121:BE133))*I33),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ROUND((SUM(BF121:BF133)),  2)</f>
        <v>0</v>
      </c>
      <c r="G34" s="34"/>
      <c r="H34" s="34"/>
      <c r="I34" s="124">
        <v>0.15</v>
      </c>
      <c r="J34" s="123">
        <f>ROUND(((SUM(BF121:BF133))*I34),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ROUND((SUM(BG121:BG133)),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ROUND((SUM(BH121:BH133)),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ROUND((SUM(BI121:BI133)),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0" t="str">
        <f>E7</f>
        <v>Vrané nad Vltavou ON - oprava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2" t="str">
        <f>E9</f>
        <v>009 - Vedlejší a ostatní náklady</v>
      </c>
      <c r="F87" s="312"/>
      <c r="G87" s="312"/>
      <c r="H87" s="31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Vrané nad Vltavou</v>
      </c>
      <c r="G89" s="36"/>
      <c r="H89" s="36"/>
      <c r="I89" s="29" t="s">
        <v>22</v>
      </c>
      <c r="J89" s="66" t="str">
        <f>IF(J12="","",J12)</f>
        <v>9. 3. 2023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9" customFormat="1" ht="24.95" customHeight="1">
      <c r="B97" s="147"/>
      <c r="C97" s="148"/>
      <c r="D97" s="149" t="s">
        <v>4549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4550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4551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4552</v>
      </c>
      <c r="E100" s="156"/>
      <c r="F100" s="156"/>
      <c r="G100" s="156"/>
      <c r="H100" s="156"/>
      <c r="I100" s="156"/>
      <c r="J100" s="157">
        <f>J129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4553</v>
      </c>
      <c r="E101" s="156"/>
      <c r="F101" s="156"/>
      <c r="G101" s="156"/>
      <c r="H101" s="156"/>
      <c r="I101" s="156"/>
      <c r="J101" s="157">
        <f>J132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137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0" t="str">
        <f>E7</f>
        <v>Vrané nad Vltavou ON - oprava</v>
      </c>
      <c r="F111" s="311"/>
      <c r="G111" s="311"/>
      <c r="H111" s="31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114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2" t="str">
        <f>E9</f>
        <v>009 - Vedlejší a ostatní náklady</v>
      </c>
      <c r="F113" s="312"/>
      <c r="G113" s="312"/>
      <c r="H113" s="312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žst. Vrané nad Vltavou</v>
      </c>
      <c r="G115" s="36"/>
      <c r="H115" s="36"/>
      <c r="I115" s="29" t="s">
        <v>22</v>
      </c>
      <c r="J115" s="66" t="str">
        <f>IF(J12="","",J12)</f>
        <v>9. 3. 2023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železnic, státní organizace</v>
      </c>
      <c r="G117" s="36"/>
      <c r="H117" s="36"/>
      <c r="I117" s="29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29" t="s">
        <v>35</v>
      </c>
      <c r="J118" s="32">
        <f>E24</f>
        <v>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138</v>
      </c>
      <c r="D120" s="162" t="s">
        <v>62</v>
      </c>
      <c r="E120" s="162" t="s">
        <v>58</v>
      </c>
      <c r="F120" s="162" t="s">
        <v>59</v>
      </c>
      <c r="G120" s="162" t="s">
        <v>139</v>
      </c>
      <c r="H120" s="162" t="s">
        <v>140</v>
      </c>
      <c r="I120" s="162" t="s">
        <v>141</v>
      </c>
      <c r="J120" s="163" t="s">
        <v>119</v>
      </c>
      <c r="K120" s="164" t="s">
        <v>142</v>
      </c>
      <c r="L120" s="165"/>
      <c r="M120" s="75" t="s">
        <v>1</v>
      </c>
      <c r="N120" s="76" t="s">
        <v>41</v>
      </c>
      <c r="O120" s="76" t="s">
        <v>143</v>
      </c>
      <c r="P120" s="76" t="s">
        <v>144</v>
      </c>
      <c r="Q120" s="76" t="s">
        <v>145</v>
      </c>
      <c r="R120" s="76" t="s">
        <v>146</v>
      </c>
      <c r="S120" s="76" t="s">
        <v>147</v>
      </c>
      <c r="T120" s="77" t="s">
        <v>148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149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</f>
        <v>0</v>
      </c>
      <c r="Q121" s="79"/>
      <c r="R121" s="168">
        <f>R122</f>
        <v>0</v>
      </c>
      <c r="S121" s="79"/>
      <c r="T121" s="169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121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76</v>
      </c>
      <c r="E122" s="174" t="s">
        <v>4554</v>
      </c>
      <c r="F122" s="174" t="s">
        <v>4555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P123+P126+P129+P132</f>
        <v>0</v>
      </c>
      <c r="Q122" s="179"/>
      <c r="R122" s="180">
        <f>R123+R126+R129+R132</f>
        <v>0</v>
      </c>
      <c r="S122" s="179"/>
      <c r="T122" s="181">
        <f>T123+T126+T129+T132</f>
        <v>0</v>
      </c>
      <c r="AR122" s="182" t="s">
        <v>181</v>
      </c>
      <c r="AT122" s="183" t="s">
        <v>76</v>
      </c>
      <c r="AU122" s="183" t="s">
        <v>77</v>
      </c>
      <c r="AY122" s="182" t="s">
        <v>152</v>
      </c>
      <c r="BK122" s="184">
        <f>BK123+BK126+BK129+BK132</f>
        <v>0</v>
      </c>
    </row>
    <row r="123" spans="1:65" s="12" customFormat="1" ht="22.9" customHeight="1">
      <c r="B123" s="171"/>
      <c r="C123" s="172"/>
      <c r="D123" s="173" t="s">
        <v>76</v>
      </c>
      <c r="E123" s="185" t="s">
        <v>4556</v>
      </c>
      <c r="F123" s="185" t="s">
        <v>4557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SUM(P124:P125)</f>
        <v>0</v>
      </c>
      <c r="Q123" s="179"/>
      <c r="R123" s="180">
        <f>SUM(R124:R125)</f>
        <v>0</v>
      </c>
      <c r="S123" s="179"/>
      <c r="T123" s="181">
        <f>SUM(T124:T125)</f>
        <v>0</v>
      </c>
      <c r="AR123" s="182" t="s">
        <v>181</v>
      </c>
      <c r="AT123" s="183" t="s">
        <v>76</v>
      </c>
      <c r="AU123" s="183" t="s">
        <v>85</v>
      </c>
      <c r="AY123" s="182" t="s">
        <v>152</v>
      </c>
      <c r="BK123" s="184">
        <f>SUM(BK124:BK125)</f>
        <v>0</v>
      </c>
    </row>
    <row r="124" spans="1:65" s="2" customFormat="1" ht="16.5" customHeight="1">
      <c r="A124" s="34"/>
      <c r="B124" s="35"/>
      <c r="C124" s="187" t="s">
        <v>85</v>
      </c>
      <c r="D124" s="187" t="s">
        <v>155</v>
      </c>
      <c r="E124" s="188" t="s">
        <v>4558</v>
      </c>
      <c r="F124" s="189" t="s">
        <v>4557</v>
      </c>
      <c r="G124" s="190" t="s">
        <v>4559</v>
      </c>
      <c r="H124" s="191">
        <v>1</v>
      </c>
      <c r="I124" s="192"/>
      <c r="J124" s="193">
        <f>ROUND(I124*H124,2)</f>
        <v>0</v>
      </c>
      <c r="K124" s="194"/>
      <c r="L124" s="39"/>
      <c r="M124" s="195" t="s">
        <v>1</v>
      </c>
      <c r="N124" s="196" t="s">
        <v>42</v>
      </c>
      <c r="O124" s="71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4560</v>
      </c>
      <c r="AT124" s="199" t="s">
        <v>155</v>
      </c>
      <c r="AU124" s="199" t="s">
        <v>87</v>
      </c>
      <c r="AY124" s="17" t="s">
        <v>152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7" t="s">
        <v>85</v>
      </c>
      <c r="BK124" s="200">
        <f>ROUND(I124*H124,2)</f>
        <v>0</v>
      </c>
      <c r="BL124" s="17" t="s">
        <v>4560</v>
      </c>
      <c r="BM124" s="199" t="s">
        <v>4561</v>
      </c>
    </row>
    <row r="125" spans="1:65" s="2" customFormat="1" ht="107.25">
      <c r="A125" s="34"/>
      <c r="B125" s="35"/>
      <c r="C125" s="36"/>
      <c r="D125" s="203" t="s">
        <v>172</v>
      </c>
      <c r="E125" s="36"/>
      <c r="F125" s="213" t="s">
        <v>4562</v>
      </c>
      <c r="G125" s="36"/>
      <c r="H125" s="36"/>
      <c r="I125" s="214"/>
      <c r="J125" s="36"/>
      <c r="K125" s="36"/>
      <c r="L125" s="39"/>
      <c r="M125" s="215"/>
      <c r="N125" s="216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172</v>
      </c>
      <c r="AU125" s="17" t="s">
        <v>87</v>
      </c>
    </row>
    <row r="126" spans="1:65" s="12" customFormat="1" ht="22.9" customHeight="1">
      <c r="B126" s="171"/>
      <c r="C126" s="172"/>
      <c r="D126" s="173" t="s">
        <v>76</v>
      </c>
      <c r="E126" s="185" t="s">
        <v>4563</v>
      </c>
      <c r="F126" s="185" t="s">
        <v>4564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SUM(P127:P128)</f>
        <v>0</v>
      </c>
      <c r="Q126" s="179"/>
      <c r="R126" s="180">
        <f>SUM(R127:R128)</f>
        <v>0</v>
      </c>
      <c r="S126" s="179"/>
      <c r="T126" s="181">
        <f>SUM(T127:T128)</f>
        <v>0</v>
      </c>
      <c r="AR126" s="182" t="s">
        <v>181</v>
      </c>
      <c r="AT126" s="183" t="s">
        <v>76</v>
      </c>
      <c r="AU126" s="183" t="s">
        <v>85</v>
      </c>
      <c r="AY126" s="182" t="s">
        <v>152</v>
      </c>
      <c r="BK126" s="184">
        <f>SUM(BK127:BK128)</f>
        <v>0</v>
      </c>
    </row>
    <row r="127" spans="1:65" s="2" customFormat="1" ht="16.5" customHeight="1">
      <c r="A127" s="34"/>
      <c r="B127" s="35"/>
      <c r="C127" s="187" t="s">
        <v>87</v>
      </c>
      <c r="D127" s="187" t="s">
        <v>155</v>
      </c>
      <c r="E127" s="188" t="s">
        <v>4565</v>
      </c>
      <c r="F127" s="189" t="s">
        <v>4564</v>
      </c>
      <c r="G127" s="190" t="s">
        <v>4559</v>
      </c>
      <c r="H127" s="191">
        <v>1</v>
      </c>
      <c r="I127" s="192"/>
      <c r="J127" s="193">
        <f>ROUND(I127*H127,2)</f>
        <v>0</v>
      </c>
      <c r="K127" s="194"/>
      <c r="L127" s="39"/>
      <c r="M127" s="195" t="s">
        <v>1</v>
      </c>
      <c r="N127" s="196" t="s">
        <v>42</v>
      </c>
      <c r="O127" s="7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4560</v>
      </c>
      <c r="AT127" s="199" t="s">
        <v>155</v>
      </c>
      <c r="AU127" s="199" t="s">
        <v>87</v>
      </c>
      <c r="AY127" s="17" t="s">
        <v>152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85</v>
      </c>
      <c r="BK127" s="200">
        <f>ROUND(I127*H127,2)</f>
        <v>0</v>
      </c>
      <c r="BL127" s="17" t="s">
        <v>4560</v>
      </c>
      <c r="BM127" s="199" t="s">
        <v>4566</v>
      </c>
    </row>
    <row r="128" spans="1:65" s="2" customFormat="1" ht="58.5">
      <c r="A128" s="34"/>
      <c r="B128" s="35"/>
      <c r="C128" s="36"/>
      <c r="D128" s="203" t="s">
        <v>172</v>
      </c>
      <c r="E128" s="36"/>
      <c r="F128" s="213" t="s">
        <v>4567</v>
      </c>
      <c r="G128" s="36"/>
      <c r="H128" s="36"/>
      <c r="I128" s="214"/>
      <c r="J128" s="36"/>
      <c r="K128" s="36"/>
      <c r="L128" s="39"/>
      <c r="M128" s="215"/>
      <c r="N128" s="216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172</v>
      </c>
      <c r="AU128" s="17" t="s">
        <v>87</v>
      </c>
    </row>
    <row r="129" spans="1:65" s="12" customFormat="1" ht="22.9" customHeight="1">
      <c r="B129" s="171"/>
      <c r="C129" s="172"/>
      <c r="D129" s="173" t="s">
        <v>76</v>
      </c>
      <c r="E129" s="185" t="s">
        <v>4568</v>
      </c>
      <c r="F129" s="185" t="s">
        <v>4569</v>
      </c>
      <c r="G129" s="172"/>
      <c r="H129" s="172"/>
      <c r="I129" s="175"/>
      <c r="J129" s="186">
        <f>BK129</f>
        <v>0</v>
      </c>
      <c r="K129" s="172"/>
      <c r="L129" s="177"/>
      <c r="M129" s="178"/>
      <c r="N129" s="179"/>
      <c r="O129" s="179"/>
      <c r="P129" s="180">
        <f>SUM(P130:P131)</f>
        <v>0</v>
      </c>
      <c r="Q129" s="179"/>
      <c r="R129" s="180">
        <f>SUM(R130:R131)</f>
        <v>0</v>
      </c>
      <c r="S129" s="179"/>
      <c r="T129" s="181">
        <f>SUM(T130:T131)</f>
        <v>0</v>
      </c>
      <c r="AR129" s="182" t="s">
        <v>181</v>
      </c>
      <c r="AT129" s="183" t="s">
        <v>76</v>
      </c>
      <c r="AU129" s="183" t="s">
        <v>85</v>
      </c>
      <c r="AY129" s="182" t="s">
        <v>152</v>
      </c>
      <c r="BK129" s="184">
        <f>SUM(BK130:BK131)</f>
        <v>0</v>
      </c>
    </row>
    <row r="130" spans="1:65" s="2" customFormat="1" ht="16.5" customHeight="1">
      <c r="A130" s="34"/>
      <c r="B130" s="35"/>
      <c r="C130" s="187" t="s">
        <v>153</v>
      </c>
      <c r="D130" s="187" t="s">
        <v>155</v>
      </c>
      <c r="E130" s="188" t="s">
        <v>4570</v>
      </c>
      <c r="F130" s="189" t="s">
        <v>4571</v>
      </c>
      <c r="G130" s="190" t="s">
        <v>4559</v>
      </c>
      <c r="H130" s="191">
        <v>1</v>
      </c>
      <c r="I130" s="192"/>
      <c r="J130" s="193">
        <f>ROUND(I130*H130,2)</f>
        <v>0</v>
      </c>
      <c r="K130" s="194"/>
      <c r="L130" s="39"/>
      <c r="M130" s="195" t="s">
        <v>1</v>
      </c>
      <c r="N130" s="196" t="s">
        <v>42</v>
      </c>
      <c r="O130" s="7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4560</v>
      </c>
      <c r="AT130" s="199" t="s">
        <v>155</v>
      </c>
      <c r="AU130" s="199" t="s">
        <v>87</v>
      </c>
      <c r="AY130" s="17" t="s">
        <v>152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85</v>
      </c>
      <c r="BK130" s="200">
        <f>ROUND(I130*H130,2)</f>
        <v>0</v>
      </c>
      <c r="BL130" s="17" t="s">
        <v>4560</v>
      </c>
      <c r="BM130" s="199" t="s">
        <v>4572</v>
      </c>
    </row>
    <row r="131" spans="1:65" s="2" customFormat="1" ht="87.75">
      <c r="A131" s="34"/>
      <c r="B131" s="35"/>
      <c r="C131" s="36"/>
      <c r="D131" s="203" t="s">
        <v>172</v>
      </c>
      <c r="E131" s="36"/>
      <c r="F131" s="213" t="s">
        <v>4573</v>
      </c>
      <c r="G131" s="36"/>
      <c r="H131" s="36"/>
      <c r="I131" s="214"/>
      <c r="J131" s="36"/>
      <c r="K131" s="36"/>
      <c r="L131" s="39"/>
      <c r="M131" s="215"/>
      <c r="N131" s="216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172</v>
      </c>
      <c r="AU131" s="17" t="s">
        <v>87</v>
      </c>
    </row>
    <row r="132" spans="1:65" s="12" customFormat="1" ht="22.9" customHeight="1">
      <c r="B132" s="171"/>
      <c r="C132" s="172"/>
      <c r="D132" s="173" t="s">
        <v>76</v>
      </c>
      <c r="E132" s="185" t="s">
        <v>4574</v>
      </c>
      <c r="F132" s="185" t="s">
        <v>4575</v>
      </c>
      <c r="G132" s="172"/>
      <c r="H132" s="172"/>
      <c r="I132" s="175"/>
      <c r="J132" s="186">
        <f>BK132</f>
        <v>0</v>
      </c>
      <c r="K132" s="172"/>
      <c r="L132" s="177"/>
      <c r="M132" s="178"/>
      <c r="N132" s="179"/>
      <c r="O132" s="179"/>
      <c r="P132" s="180">
        <f>P133</f>
        <v>0</v>
      </c>
      <c r="Q132" s="179"/>
      <c r="R132" s="180">
        <f>R133</f>
        <v>0</v>
      </c>
      <c r="S132" s="179"/>
      <c r="T132" s="181">
        <f>T133</f>
        <v>0</v>
      </c>
      <c r="AR132" s="182" t="s">
        <v>181</v>
      </c>
      <c r="AT132" s="183" t="s">
        <v>76</v>
      </c>
      <c r="AU132" s="183" t="s">
        <v>85</v>
      </c>
      <c r="AY132" s="182" t="s">
        <v>152</v>
      </c>
      <c r="BK132" s="184">
        <f>BK133</f>
        <v>0</v>
      </c>
    </row>
    <row r="133" spans="1:65" s="2" customFormat="1" ht="21.75" customHeight="1">
      <c r="A133" s="34"/>
      <c r="B133" s="35"/>
      <c r="C133" s="187" t="s">
        <v>159</v>
      </c>
      <c r="D133" s="187" t="s">
        <v>155</v>
      </c>
      <c r="E133" s="188" t="s">
        <v>4576</v>
      </c>
      <c r="F133" s="189" t="s">
        <v>4577</v>
      </c>
      <c r="G133" s="190" t="s">
        <v>4559</v>
      </c>
      <c r="H133" s="191">
        <v>1</v>
      </c>
      <c r="I133" s="192"/>
      <c r="J133" s="193">
        <f>ROUND(I133*H133,2)</f>
        <v>0</v>
      </c>
      <c r="K133" s="194"/>
      <c r="L133" s="39"/>
      <c r="M133" s="258" t="s">
        <v>1</v>
      </c>
      <c r="N133" s="259" t="s">
        <v>42</v>
      </c>
      <c r="O133" s="256"/>
      <c r="P133" s="260">
        <f>O133*H133</f>
        <v>0</v>
      </c>
      <c r="Q133" s="260">
        <v>0</v>
      </c>
      <c r="R133" s="260">
        <f>Q133*H133</f>
        <v>0</v>
      </c>
      <c r="S133" s="260">
        <v>0</v>
      </c>
      <c r="T133" s="26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4560</v>
      </c>
      <c r="AT133" s="199" t="s">
        <v>155</v>
      </c>
      <c r="AU133" s="199" t="s">
        <v>87</v>
      </c>
      <c r="AY133" s="17" t="s">
        <v>152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85</v>
      </c>
      <c r="BK133" s="200">
        <f>ROUND(I133*H133,2)</f>
        <v>0</v>
      </c>
      <c r="BL133" s="17" t="s">
        <v>4560</v>
      </c>
      <c r="BM133" s="199" t="s">
        <v>4578</v>
      </c>
    </row>
    <row r="134" spans="1:65" s="2" customFormat="1" ht="6.95" customHeight="1">
      <c r="A134" s="3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password="C1E4" sheet="1" objects="1" scenarios="1" formatColumns="0" formatRows="0" autoFilter="0"/>
  <autoFilter ref="C120:K13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2"/>
  <sheetViews>
    <sheetView showGridLines="0" workbookViewId="0">
      <selection activeCell="E24" sqref="E2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3" t="str">
        <f>'Rekapitulace zakázky'!K6</f>
        <v>Vrané nad Vltavou ON - oprava</v>
      </c>
      <c r="F7" s="304"/>
      <c r="G7" s="304"/>
      <c r="H7" s="304"/>
      <c r="L7" s="20"/>
    </row>
    <row r="8" spans="1:46" s="2" customFormat="1" ht="12" customHeight="1">
      <c r="A8" s="34"/>
      <c r="B8" s="39"/>
      <c r="C8" s="34"/>
      <c r="D8" s="112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115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116</v>
      </c>
      <c r="G12" s="34"/>
      <c r="H12" s="34"/>
      <c r="I12" s="112" t="s">
        <v>22</v>
      </c>
      <c r="J12" s="114" t="str">
        <f>'Rekapitulace zakázky'!AN8</f>
        <v>9. 3. 2023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zakázky'!E14</f>
        <v>Vyplň údaj</v>
      </c>
      <c r="F18" s="308"/>
      <c r="G18" s="308"/>
      <c r="H18" s="308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9" t="s">
        <v>1</v>
      </c>
      <c r="F27" s="309"/>
      <c r="G27" s="309"/>
      <c r="H27" s="30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ROUND((SUM(BE131:BE311)),  2)</f>
        <v>0</v>
      </c>
      <c r="G33" s="34"/>
      <c r="H33" s="34"/>
      <c r="I33" s="124">
        <v>0.21</v>
      </c>
      <c r="J33" s="123">
        <f>ROUND(((SUM(BE131:BE311))*I33),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ROUND((SUM(BF131:BF311)),  2)</f>
        <v>0</v>
      </c>
      <c r="G34" s="34"/>
      <c r="H34" s="34"/>
      <c r="I34" s="124">
        <v>0.15</v>
      </c>
      <c r="J34" s="123">
        <f>ROUND(((SUM(BF131:BF311))*I34),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ROUND((SUM(BG131:BG311)),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ROUND((SUM(BH131:BH311)),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ROUND((SUM(BI131:BI311)),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0" t="str">
        <f>E7</f>
        <v>Vrané nad Vltavou ON - oprava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2" t="str">
        <f>E9</f>
        <v>001 - Oprava střechy</v>
      </c>
      <c r="F87" s="312"/>
      <c r="G87" s="312"/>
      <c r="H87" s="31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Vrané nad Vltavou</v>
      </c>
      <c r="G89" s="36"/>
      <c r="H89" s="36"/>
      <c r="I89" s="29" t="s">
        <v>22</v>
      </c>
      <c r="J89" s="66" t="str">
        <f>IF(J12="","",J12)</f>
        <v>9. 3. 2023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J131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9" customFormat="1" ht="24.95" customHeight="1">
      <c r="B97" s="147"/>
      <c r="C97" s="148"/>
      <c r="D97" s="149" t="s">
        <v>122</v>
      </c>
      <c r="E97" s="150"/>
      <c r="F97" s="150"/>
      <c r="G97" s="150"/>
      <c r="H97" s="150"/>
      <c r="I97" s="150"/>
      <c r="J97" s="151">
        <f>J132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123</v>
      </c>
      <c r="E98" s="156"/>
      <c r="F98" s="156"/>
      <c r="G98" s="156"/>
      <c r="H98" s="156"/>
      <c r="I98" s="156"/>
      <c r="J98" s="157">
        <f>J133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124</v>
      </c>
      <c r="E99" s="156"/>
      <c r="F99" s="156"/>
      <c r="G99" s="156"/>
      <c r="H99" s="156"/>
      <c r="I99" s="156"/>
      <c r="J99" s="157">
        <f>J140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125</v>
      </c>
      <c r="E100" s="156"/>
      <c r="F100" s="156"/>
      <c r="G100" s="156"/>
      <c r="H100" s="156"/>
      <c r="I100" s="156"/>
      <c r="J100" s="157">
        <f>J156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126</v>
      </c>
      <c r="E101" s="156"/>
      <c r="F101" s="156"/>
      <c r="G101" s="156"/>
      <c r="H101" s="156"/>
      <c r="I101" s="156"/>
      <c r="J101" s="157">
        <f>J169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127</v>
      </c>
      <c r="E102" s="150"/>
      <c r="F102" s="150"/>
      <c r="G102" s="150"/>
      <c r="H102" s="150"/>
      <c r="I102" s="150"/>
      <c r="J102" s="151">
        <f>J171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128</v>
      </c>
      <c r="E103" s="156"/>
      <c r="F103" s="156"/>
      <c r="G103" s="156"/>
      <c r="H103" s="156"/>
      <c r="I103" s="156"/>
      <c r="J103" s="157">
        <f>J172</f>
        <v>0</v>
      </c>
      <c r="K103" s="154"/>
      <c r="L103" s="158"/>
    </row>
    <row r="104" spans="1:31" s="9" customFormat="1" ht="24.95" customHeight="1">
      <c r="B104" s="147"/>
      <c r="C104" s="148"/>
      <c r="D104" s="149" t="s">
        <v>129</v>
      </c>
      <c r="E104" s="150"/>
      <c r="F104" s="150"/>
      <c r="G104" s="150"/>
      <c r="H104" s="150"/>
      <c r="I104" s="150"/>
      <c r="J104" s="151">
        <f>J175</f>
        <v>0</v>
      </c>
      <c r="K104" s="148"/>
      <c r="L104" s="152"/>
    </row>
    <row r="105" spans="1:31" s="10" customFormat="1" ht="19.899999999999999" customHeight="1">
      <c r="B105" s="153"/>
      <c r="C105" s="154"/>
      <c r="D105" s="155" t="s">
        <v>130</v>
      </c>
      <c r="E105" s="156"/>
      <c r="F105" s="156"/>
      <c r="G105" s="156"/>
      <c r="H105" s="156"/>
      <c r="I105" s="156"/>
      <c r="J105" s="157">
        <f>J176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131</v>
      </c>
      <c r="E106" s="156"/>
      <c r="F106" s="156"/>
      <c r="G106" s="156"/>
      <c r="H106" s="156"/>
      <c r="I106" s="156"/>
      <c r="J106" s="157">
        <f>J189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132</v>
      </c>
      <c r="E107" s="156"/>
      <c r="F107" s="156"/>
      <c r="G107" s="156"/>
      <c r="H107" s="156"/>
      <c r="I107" s="156"/>
      <c r="J107" s="157">
        <f>J193</f>
        <v>0</v>
      </c>
      <c r="K107" s="154"/>
      <c r="L107" s="158"/>
    </row>
    <row r="108" spans="1:31" s="10" customFormat="1" ht="19.899999999999999" customHeight="1">
      <c r="B108" s="153"/>
      <c r="C108" s="154"/>
      <c r="D108" s="155" t="s">
        <v>133</v>
      </c>
      <c r="E108" s="156"/>
      <c r="F108" s="156"/>
      <c r="G108" s="156"/>
      <c r="H108" s="156"/>
      <c r="I108" s="156"/>
      <c r="J108" s="157">
        <f>J226</f>
        <v>0</v>
      </c>
      <c r="K108" s="154"/>
      <c r="L108" s="158"/>
    </row>
    <row r="109" spans="1:31" s="10" customFormat="1" ht="19.899999999999999" customHeight="1">
      <c r="B109" s="153"/>
      <c r="C109" s="154"/>
      <c r="D109" s="155" t="s">
        <v>134</v>
      </c>
      <c r="E109" s="156"/>
      <c r="F109" s="156"/>
      <c r="G109" s="156"/>
      <c r="H109" s="156"/>
      <c r="I109" s="156"/>
      <c r="J109" s="157">
        <f>J274</f>
        <v>0</v>
      </c>
      <c r="K109" s="154"/>
      <c r="L109" s="158"/>
    </row>
    <row r="110" spans="1:31" s="10" customFormat="1" ht="19.899999999999999" customHeight="1">
      <c r="B110" s="153"/>
      <c r="C110" s="154"/>
      <c r="D110" s="155" t="s">
        <v>135</v>
      </c>
      <c r="E110" s="156"/>
      <c r="F110" s="156"/>
      <c r="G110" s="156"/>
      <c r="H110" s="156"/>
      <c r="I110" s="156"/>
      <c r="J110" s="157">
        <f>J289</f>
        <v>0</v>
      </c>
      <c r="K110" s="154"/>
      <c r="L110" s="158"/>
    </row>
    <row r="111" spans="1:31" s="10" customFormat="1" ht="19.899999999999999" customHeight="1">
      <c r="B111" s="153"/>
      <c r="C111" s="154"/>
      <c r="D111" s="155" t="s">
        <v>136</v>
      </c>
      <c r="E111" s="156"/>
      <c r="F111" s="156"/>
      <c r="G111" s="156"/>
      <c r="H111" s="156"/>
      <c r="I111" s="156"/>
      <c r="J111" s="157">
        <f>J297</f>
        <v>0</v>
      </c>
      <c r="K111" s="154"/>
      <c r="L111" s="158"/>
    </row>
    <row r="112" spans="1:31" s="2" customFormat="1" ht="21.7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customHeight="1">
      <c r="A113" s="34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137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16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310" t="str">
        <f>E7</f>
        <v>Vrané nad Vltavou ON - oprava</v>
      </c>
      <c r="F121" s="311"/>
      <c r="G121" s="311"/>
      <c r="H121" s="311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114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62" t="str">
        <f>E9</f>
        <v>001 - Oprava střechy</v>
      </c>
      <c r="F123" s="312"/>
      <c r="G123" s="312"/>
      <c r="H123" s="312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F12</f>
        <v>žst. Vrané nad Vltavou</v>
      </c>
      <c r="G125" s="36"/>
      <c r="H125" s="36"/>
      <c r="I125" s="29" t="s">
        <v>22</v>
      </c>
      <c r="J125" s="66" t="str">
        <f>IF(J12="","",J12)</f>
        <v>9. 3. 2023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E15</f>
        <v>Správa železnic, státní organizace</v>
      </c>
      <c r="G127" s="36"/>
      <c r="H127" s="36"/>
      <c r="I127" s="29" t="s">
        <v>32</v>
      </c>
      <c r="J127" s="32" t="str">
        <f>E21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30</v>
      </c>
      <c r="D128" s="36"/>
      <c r="E128" s="36"/>
      <c r="F128" s="27" t="str">
        <f>IF(E18="","",E18)</f>
        <v>Vyplň údaj</v>
      </c>
      <c r="G128" s="36"/>
      <c r="H128" s="36"/>
      <c r="I128" s="29" t="s">
        <v>35</v>
      </c>
      <c r="J128" s="32">
        <f>E24</f>
        <v>0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59"/>
      <c r="B130" s="160"/>
      <c r="C130" s="161" t="s">
        <v>138</v>
      </c>
      <c r="D130" s="162" t="s">
        <v>62</v>
      </c>
      <c r="E130" s="162" t="s">
        <v>58</v>
      </c>
      <c r="F130" s="162" t="s">
        <v>59</v>
      </c>
      <c r="G130" s="162" t="s">
        <v>139</v>
      </c>
      <c r="H130" s="162" t="s">
        <v>140</v>
      </c>
      <c r="I130" s="162" t="s">
        <v>141</v>
      </c>
      <c r="J130" s="163" t="s">
        <v>119</v>
      </c>
      <c r="K130" s="164" t="s">
        <v>142</v>
      </c>
      <c r="L130" s="165"/>
      <c r="M130" s="75" t="s">
        <v>1</v>
      </c>
      <c r="N130" s="76" t="s">
        <v>41</v>
      </c>
      <c r="O130" s="76" t="s">
        <v>143</v>
      </c>
      <c r="P130" s="76" t="s">
        <v>144</v>
      </c>
      <c r="Q130" s="76" t="s">
        <v>145</v>
      </c>
      <c r="R130" s="76" t="s">
        <v>146</v>
      </c>
      <c r="S130" s="76" t="s">
        <v>147</v>
      </c>
      <c r="T130" s="77" t="s">
        <v>148</v>
      </c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</row>
    <row r="131" spans="1:65" s="2" customFormat="1" ht="22.9" customHeight="1">
      <c r="A131" s="34"/>
      <c r="B131" s="35"/>
      <c r="C131" s="82" t="s">
        <v>149</v>
      </c>
      <c r="D131" s="36"/>
      <c r="E131" s="36"/>
      <c r="F131" s="36"/>
      <c r="G131" s="36"/>
      <c r="H131" s="36"/>
      <c r="I131" s="36"/>
      <c r="J131" s="166">
        <f>BK131</f>
        <v>0</v>
      </c>
      <c r="K131" s="36"/>
      <c r="L131" s="39"/>
      <c r="M131" s="78"/>
      <c r="N131" s="167"/>
      <c r="O131" s="79"/>
      <c r="P131" s="168">
        <f>P132+P171+P175</f>
        <v>0</v>
      </c>
      <c r="Q131" s="79"/>
      <c r="R131" s="168">
        <f>R132+R171+R175</f>
        <v>28.051433930000002</v>
      </c>
      <c r="S131" s="79"/>
      <c r="T131" s="169">
        <f>T132+T171+T175</f>
        <v>39.399601000000004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76</v>
      </c>
      <c r="AU131" s="17" t="s">
        <v>121</v>
      </c>
      <c r="BK131" s="170">
        <f>BK132+BK171+BK175</f>
        <v>0</v>
      </c>
    </row>
    <row r="132" spans="1:65" s="12" customFormat="1" ht="25.9" customHeight="1">
      <c r="B132" s="171"/>
      <c r="C132" s="172"/>
      <c r="D132" s="173" t="s">
        <v>76</v>
      </c>
      <c r="E132" s="174" t="s">
        <v>150</v>
      </c>
      <c r="F132" s="174" t="s">
        <v>151</v>
      </c>
      <c r="G132" s="172"/>
      <c r="H132" s="172"/>
      <c r="I132" s="175"/>
      <c r="J132" s="176">
        <f>BK132</f>
        <v>0</v>
      </c>
      <c r="K132" s="172"/>
      <c r="L132" s="177"/>
      <c r="M132" s="178"/>
      <c r="N132" s="179"/>
      <c r="O132" s="179"/>
      <c r="P132" s="180">
        <f>P133+P140+P156+P169</f>
        <v>0</v>
      </c>
      <c r="Q132" s="179"/>
      <c r="R132" s="180">
        <f>R133+R140+R156+R169</f>
        <v>16.189002000000002</v>
      </c>
      <c r="S132" s="179"/>
      <c r="T132" s="181">
        <f>T133+T140+T156+T169</f>
        <v>12.58764</v>
      </c>
      <c r="AR132" s="182" t="s">
        <v>85</v>
      </c>
      <c r="AT132" s="183" t="s">
        <v>76</v>
      </c>
      <c r="AU132" s="183" t="s">
        <v>77</v>
      </c>
      <c r="AY132" s="182" t="s">
        <v>152</v>
      </c>
      <c r="BK132" s="184">
        <f>BK133+BK140+BK156+BK169</f>
        <v>0</v>
      </c>
    </row>
    <row r="133" spans="1:65" s="12" customFormat="1" ht="22.9" customHeight="1">
      <c r="B133" s="171"/>
      <c r="C133" s="172"/>
      <c r="D133" s="173" t="s">
        <v>76</v>
      </c>
      <c r="E133" s="185" t="s">
        <v>153</v>
      </c>
      <c r="F133" s="185" t="s">
        <v>154</v>
      </c>
      <c r="G133" s="172"/>
      <c r="H133" s="172"/>
      <c r="I133" s="175"/>
      <c r="J133" s="186">
        <f>BK133</f>
        <v>0</v>
      </c>
      <c r="K133" s="172"/>
      <c r="L133" s="177"/>
      <c r="M133" s="178"/>
      <c r="N133" s="179"/>
      <c r="O133" s="179"/>
      <c r="P133" s="180">
        <f>SUM(P134:P139)</f>
        <v>0</v>
      </c>
      <c r="Q133" s="179"/>
      <c r="R133" s="180">
        <f>SUM(R134:R139)</f>
        <v>15.475162000000001</v>
      </c>
      <c r="S133" s="179"/>
      <c r="T133" s="181">
        <f>SUM(T134:T139)</f>
        <v>0</v>
      </c>
      <c r="AR133" s="182" t="s">
        <v>85</v>
      </c>
      <c r="AT133" s="183" t="s">
        <v>76</v>
      </c>
      <c r="AU133" s="183" t="s">
        <v>85</v>
      </c>
      <c r="AY133" s="182" t="s">
        <v>152</v>
      </c>
      <c r="BK133" s="184">
        <f>SUM(BK134:BK139)</f>
        <v>0</v>
      </c>
    </row>
    <row r="134" spans="1:65" s="2" customFormat="1" ht="33" customHeight="1">
      <c r="A134" s="34"/>
      <c r="B134" s="35"/>
      <c r="C134" s="187" t="s">
        <v>85</v>
      </c>
      <c r="D134" s="187" t="s">
        <v>155</v>
      </c>
      <c r="E134" s="188" t="s">
        <v>156</v>
      </c>
      <c r="F134" s="189" t="s">
        <v>157</v>
      </c>
      <c r="G134" s="190" t="s">
        <v>158</v>
      </c>
      <c r="H134" s="191">
        <v>6.48</v>
      </c>
      <c r="I134" s="192"/>
      <c r="J134" s="193">
        <f>ROUND(I134*H134,2)</f>
        <v>0</v>
      </c>
      <c r="K134" s="194"/>
      <c r="L134" s="39"/>
      <c r="M134" s="195" t="s">
        <v>1</v>
      </c>
      <c r="N134" s="196" t="s">
        <v>42</v>
      </c>
      <c r="O134" s="71"/>
      <c r="P134" s="197">
        <f>O134*H134</f>
        <v>0</v>
      </c>
      <c r="Q134" s="197">
        <v>2.1286</v>
      </c>
      <c r="R134" s="197">
        <f>Q134*H134</f>
        <v>13.793328000000001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159</v>
      </c>
      <c r="AT134" s="199" t="s">
        <v>155</v>
      </c>
      <c r="AU134" s="199" t="s">
        <v>87</v>
      </c>
      <c r="AY134" s="17" t="s">
        <v>152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85</v>
      </c>
      <c r="BK134" s="200">
        <f>ROUND(I134*H134,2)</f>
        <v>0</v>
      </c>
      <c r="BL134" s="17" t="s">
        <v>159</v>
      </c>
      <c r="BM134" s="199" t="s">
        <v>160</v>
      </c>
    </row>
    <row r="135" spans="1:65" s="13" customFormat="1" ht="11.25">
      <c r="B135" s="201"/>
      <c r="C135" s="202"/>
      <c r="D135" s="203" t="s">
        <v>161</v>
      </c>
      <c r="E135" s="204" t="s">
        <v>1</v>
      </c>
      <c r="F135" s="205" t="s">
        <v>162</v>
      </c>
      <c r="G135" s="202"/>
      <c r="H135" s="206">
        <v>6.48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161</v>
      </c>
      <c r="AU135" s="212" t="s">
        <v>87</v>
      </c>
      <c r="AV135" s="13" t="s">
        <v>87</v>
      </c>
      <c r="AW135" s="13" t="s">
        <v>34</v>
      </c>
      <c r="AX135" s="13" t="s">
        <v>85</v>
      </c>
      <c r="AY135" s="212" t="s">
        <v>152</v>
      </c>
    </row>
    <row r="136" spans="1:65" s="2" customFormat="1" ht="33" customHeight="1">
      <c r="A136" s="34"/>
      <c r="B136" s="35"/>
      <c r="C136" s="187" t="s">
        <v>87</v>
      </c>
      <c r="D136" s="187" t="s">
        <v>155</v>
      </c>
      <c r="E136" s="188" t="s">
        <v>163</v>
      </c>
      <c r="F136" s="189" t="s">
        <v>164</v>
      </c>
      <c r="G136" s="190" t="s">
        <v>165</v>
      </c>
      <c r="H136" s="191">
        <v>2.52</v>
      </c>
      <c r="I136" s="192"/>
      <c r="J136" s="193">
        <f>ROUND(I136*H136,2)</f>
        <v>0</v>
      </c>
      <c r="K136" s="194"/>
      <c r="L136" s="39"/>
      <c r="M136" s="195" t="s">
        <v>1</v>
      </c>
      <c r="N136" s="196" t="s">
        <v>42</v>
      </c>
      <c r="O136" s="71"/>
      <c r="P136" s="197">
        <f>O136*H136</f>
        <v>0</v>
      </c>
      <c r="Q136" s="197">
        <v>0.25795000000000001</v>
      </c>
      <c r="R136" s="197">
        <f>Q136*H136</f>
        <v>0.650034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159</v>
      </c>
      <c r="AT136" s="199" t="s">
        <v>155</v>
      </c>
      <c r="AU136" s="199" t="s">
        <v>87</v>
      </c>
      <c r="AY136" s="17" t="s">
        <v>152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85</v>
      </c>
      <c r="BK136" s="200">
        <f>ROUND(I136*H136,2)</f>
        <v>0</v>
      </c>
      <c r="BL136" s="17" t="s">
        <v>159</v>
      </c>
      <c r="BM136" s="199" t="s">
        <v>166</v>
      </c>
    </row>
    <row r="137" spans="1:65" s="13" customFormat="1" ht="11.25">
      <c r="B137" s="201"/>
      <c r="C137" s="202"/>
      <c r="D137" s="203" t="s">
        <v>161</v>
      </c>
      <c r="E137" s="204" t="s">
        <v>1</v>
      </c>
      <c r="F137" s="205" t="s">
        <v>167</v>
      </c>
      <c r="G137" s="202"/>
      <c r="H137" s="206">
        <v>2.52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161</v>
      </c>
      <c r="AU137" s="212" t="s">
        <v>87</v>
      </c>
      <c r="AV137" s="13" t="s">
        <v>87</v>
      </c>
      <c r="AW137" s="13" t="s">
        <v>34</v>
      </c>
      <c r="AX137" s="13" t="s">
        <v>85</v>
      </c>
      <c r="AY137" s="212" t="s">
        <v>152</v>
      </c>
    </row>
    <row r="138" spans="1:65" s="2" customFormat="1" ht="37.9" customHeight="1">
      <c r="A138" s="34"/>
      <c r="B138" s="35"/>
      <c r="C138" s="187" t="s">
        <v>153</v>
      </c>
      <c r="D138" s="187" t="s">
        <v>155</v>
      </c>
      <c r="E138" s="188" t="s">
        <v>168</v>
      </c>
      <c r="F138" s="189" t="s">
        <v>169</v>
      </c>
      <c r="G138" s="190" t="s">
        <v>170</v>
      </c>
      <c r="H138" s="191">
        <v>4</v>
      </c>
      <c r="I138" s="192"/>
      <c r="J138" s="193">
        <f>ROUND(I138*H138,2)</f>
        <v>0</v>
      </c>
      <c r="K138" s="194"/>
      <c r="L138" s="39"/>
      <c r="M138" s="195" t="s">
        <v>1</v>
      </c>
      <c r="N138" s="196" t="s">
        <v>42</v>
      </c>
      <c r="O138" s="71"/>
      <c r="P138" s="197">
        <f>O138*H138</f>
        <v>0</v>
      </c>
      <c r="Q138" s="197">
        <v>0.25795000000000001</v>
      </c>
      <c r="R138" s="197">
        <f>Q138*H138</f>
        <v>1.0318000000000001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159</v>
      </c>
      <c r="AT138" s="199" t="s">
        <v>155</v>
      </c>
      <c r="AU138" s="199" t="s">
        <v>87</v>
      </c>
      <c r="AY138" s="17" t="s">
        <v>152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85</v>
      </c>
      <c r="BK138" s="200">
        <f>ROUND(I138*H138,2)</f>
        <v>0</v>
      </c>
      <c r="BL138" s="17" t="s">
        <v>159</v>
      </c>
      <c r="BM138" s="199" t="s">
        <v>171</v>
      </c>
    </row>
    <row r="139" spans="1:65" s="2" customFormat="1" ht="29.25">
      <c r="A139" s="34"/>
      <c r="B139" s="35"/>
      <c r="C139" s="36"/>
      <c r="D139" s="203" t="s">
        <v>172</v>
      </c>
      <c r="E139" s="36"/>
      <c r="F139" s="213" t="s">
        <v>173</v>
      </c>
      <c r="G139" s="36"/>
      <c r="H139" s="36"/>
      <c r="I139" s="214"/>
      <c r="J139" s="36"/>
      <c r="K139" s="36"/>
      <c r="L139" s="39"/>
      <c r="M139" s="215"/>
      <c r="N139" s="216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172</v>
      </c>
      <c r="AU139" s="17" t="s">
        <v>87</v>
      </c>
    </row>
    <row r="140" spans="1:65" s="12" customFormat="1" ht="22.9" customHeight="1">
      <c r="B140" s="171"/>
      <c r="C140" s="172"/>
      <c r="D140" s="173" t="s">
        <v>76</v>
      </c>
      <c r="E140" s="185" t="s">
        <v>174</v>
      </c>
      <c r="F140" s="185" t="s">
        <v>175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SUM(P141:P155)</f>
        <v>0</v>
      </c>
      <c r="Q140" s="179"/>
      <c r="R140" s="180">
        <f>SUM(R141:R155)</f>
        <v>0.71384000000000003</v>
      </c>
      <c r="S140" s="179"/>
      <c r="T140" s="181">
        <f>SUM(T141:T155)</f>
        <v>12.58764</v>
      </c>
      <c r="AR140" s="182" t="s">
        <v>85</v>
      </c>
      <c r="AT140" s="183" t="s">
        <v>76</v>
      </c>
      <c r="AU140" s="183" t="s">
        <v>85</v>
      </c>
      <c r="AY140" s="182" t="s">
        <v>152</v>
      </c>
      <c r="BK140" s="184">
        <f>SUM(BK141:BK155)</f>
        <v>0</v>
      </c>
    </row>
    <row r="141" spans="1:65" s="2" customFormat="1" ht="66.75" customHeight="1">
      <c r="A141" s="34"/>
      <c r="B141" s="35"/>
      <c r="C141" s="187" t="s">
        <v>159</v>
      </c>
      <c r="D141" s="187" t="s">
        <v>155</v>
      </c>
      <c r="E141" s="188" t="s">
        <v>176</v>
      </c>
      <c r="F141" s="189" t="s">
        <v>177</v>
      </c>
      <c r="G141" s="190" t="s">
        <v>178</v>
      </c>
      <c r="H141" s="191">
        <v>1</v>
      </c>
      <c r="I141" s="192"/>
      <c r="J141" s="193">
        <f>ROUND(I141*H141,2)</f>
        <v>0</v>
      </c>
      <c r="K141" s="194"/>
      <c r="L141" s="39"/>
      <c r="M141" s="195" t="s">
        <v>1</v>
      </c>
      <c r="N141" s="196" t="s">
        <v>42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179</v>
      </c>
      <c r="AT141" s="199" t="s">
        <v>155</v>
      </c>
      <c r="AU141" s="199" t="s">
        <v>87</v>
      </c>
      <c r="AY141" s="17" t="s">
        <v>152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85</v>
      </c>
      <c r="BK141" s="200">
        <f>ROUND(I141*H141,2)</f>
        <v>0</v>
      </c>
      <c r="BL141" s="17" t="s">
        <v>179</v>
      </c>
      <c r="BM141" s="199" t="s">
        <v>180</v>
      </c>
    </row>
    <row r="142" spans="1:65" s="2" customFormat="1" ht="24.2" customHeight="1">
      <c r="A142" s="34"/>
      <c r="B142" s="35"/>
      <c r="C142" s="187" t="s">
        <v>181</v>
      </c>
      <c r="D142" s="187" t="s">
        <v>155</v>
      </c>
      <c r="E142" s="188" t="s">
        <v>182</v>
      </c>
      <c r="F142" s="189" t="s">
        <v>183</v>
      </c>
      <c r="G142" s="190" t="s">
        <v>178</v>
      </c>
      <c r="H142" s="191">
        <v>1</v>
      </c>
      <c r="I142" s="192"/>
      <c r="J142" s="193">
        <f>ROUND(I142*H142,2)</f>
        <v>0</v>
      </c>
      <c r="K142" s="194"/>
      <c r="L142" s="39"/>
      <c r="M142" s="195" t="s">
        <v>1</v>
      </c>
      <c r="N142" s="196" t="s">
        <v>42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159</v>
      </c>
      <c r="AT142" s="199" t="s">
        <v>155</v>
      </c>
      <c r="AU142" s="199" t="s">
        <v>87</v>
      </c>
      <c r="AY142" s="17" t="s">
        <v>152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85</v>
      </c>
      <c r="BK142" s="200">
        <f>ROUND(I142*H142,2)</f>
        <v>0</v>
      </c>
      <c r="BL142" s="17" t="s">
        <v>159</v>
      </c>
      <c r="BM142" s="199" t="s">
        <v>184</v>
      </c>
    </row>
    <row r="143" spans="1:65" s="2" customFormat="1" ht="33" customHeight="1">
      <c r="A143" s="34"/>
      <c r="B143" s="35"/>
      <c r="C143" s="187" t="s">
        <v>185</v>
      </c>
      <c r="D143" s="187" t="s">
        <v>155</v>
      </c>
      <c r="E143" s="188" t="s">
        <v>186</v>
      </c>
      <c r="F143" s="189" t="s">
        <v>187</v>
      </c>
      <c r="G143" s="190" t="s">
        <v>170</v>
      </c>
      <c r="H143" s="191">
        <v>7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42</v>
      </c>
      <c r="O143" s="71"/>
      <c r="P143" s="197">
        <f>O143*H143</f>
        <v>0</v>
      </c>
      <c r="Q143" s="197">
        <v>8.0000000000000004E-4</v>
      </c>
      <c r="R143" s="197">
        <f>Q143*H143</f>
        <v>5.5999999999999999E-3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159</v>
      </c>
      <c r="AT143" s="199" t="s">
        <v>155</v>
      </c>
      <c r="AU143" s="199" t="s">
        <v>87</v>
      </c>
      <c r="AY143" s="17" t="s">
        <v>152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85</v>
      </c>
      <c r="BK143" s="200">
        <f>ROUND(I143*H143,2)</f>
        <v>0</v>
      </c>
      <c r="BL143" s="17" t="s">
        <v>159</v>
      </c>
      <c r="BM143" s="199" t="s">
        <v>188</v>
      </c>
    </row>
    <row r="144" spans="1:65" s="2" customFormat="1" ht="33" customHeight="1">
      <c r="A144" s="34"/>
      <c r="B144" s="35"/>
      <c r="C144" s="187" t="s">
        <v>189</v>
      </c>
      <c r="D144" s="187" t="s">
        <v>155</v>
      </c>
      <c r="E144" s="188" t="s">
        <v>190</v>
      </c>
      <c r="F144" s="189" t="s">
        <v>191</v>
      </c>
      <c r="G144" s="190" t="s">
        <v>192</v>
      </c>
      <c r="H144" s="191">
        <v>3</v>
      </c>
      <c r="I144" s="192"/>
      <c r="J144" s="193">
        <f>ROUND(I144*H144,2)</f>
        <v>0</v>
      </c>
      <c r="K144" s="194"/>
      <c r="L144" s="39"/>
      <c r="M144" s="195" t="s">
        <v>1</v>
      </c>
      <c r="N144" s="196" t="s">
        <v>42</v>
      </c>
      <c r="O144" s="71"/>
      <c r="P144" s="197">
        <f>O144*H144</f>
        <v>0</v>
      </c>
      <c r="Q144" s="197">
        <v>0.22606000000000001</v>
      </c>
      <c r="R144" s="197">
        <f>Q144*H144</f>
        <v>0.67818000000000001</v>
      </c>
      <c r="S144" s="197">
        <v>0.17299999999999999</v>
      </c>
      <c r="T144" s="198">
        <f>S144*H144</f>
        <v>0.51899999999999991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159</v>
      </c>
      <c r="AT144" s="199" t="s">
        <v>155</v>
      </c>
      <c r="AU144" s="199" t="s">
        <v>87</v>
      </c>
      <c r="AY144" s="17" t="s">
        <v>152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85</v>
      </c>
      <c r="BK144" s="200">
        <f>ROUND(I144*H144,2)</f>
        <v>0</v>
      </c>
      <c r="BL144" s="17" t="s">
        <v>159</v>
      </c>
      <c r="BM144" s="199" t="s">
        <v>193</v>
      </c>
    </row>
    <row r="145" spans="1:65" s="2" customFormat="1" ht="78">
      <c r="A145" s="34"/>
      <c r="B145" s="35"/>
      <c r="C145" s="36"/>
      <c r="D145" s="203" t="s">
        <v>172</v>
      </c>
      <c r="E145" s="36"/>
      <c r="F145" s="213" t="s">
        <v>194</v>
      </c>
      <c r="G145" s="36"/>
      <c r="H145" s="36"/>
      <c r="I145" s="214"/>
      <c r="J145" s="36"/>
      <c r="K145" s="36"/>
      <c r="L145" s="39"/>
      <c r="M145" s="215"/>
      <c r="N145" s="216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172</v>
      </c>
      <c r="AU145" s="17" t="s">
        <v>87</v>
      </c>
    </row>
    <row r="146" spans="1:65" s="2" customFormat="1" ht="37.9" customHeight="1">
      <c r="A146" s="34"/>
      <c r="B146" s="35"/>
      <c r="C146" s="187" t="s">
        <v>195</v>
      </c>
      <c r="D146" s="187" t="s">
        <v>155</v>
      </c>
      <c r="E146" s="188" t="s">
        <v>196</v>
      </c>
      <c r="F146" s="189" t="s">
        <v>197</v>
      </c>
      <c r="G146" s="190" t="s">
        <v>198</v>
      </c>
      <c r="H146" s="191">
        <v>18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42</v>
      </c>
      <c r="O146" s="71"/>
      <c r="P146" s="197">
        <f>O146*H146</f>
        <v>0</v>
      </c>
      <c r="Q146" s="197">
        <v>1.67E-3</v>
      </c>
      <c r="R146" s="197">
        <f>Q146*H146</f>
        <v>3.006E-2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159</v>
      </c>
      <c r="AT146" s="199" t="s">
        <v>155</v>
      </c>
      <c r="AU146" s="199" t="s">
        <v>87</v>
      </c>
      <c r="AY146" s="17" t="s">
        <v>152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85</v>
      </c>
      <c r="BK146" s="200">
        <f>ROUND(I146*H146,2)</f>
        <v>0</v>
      </c>
      <c r="BL146" s="17" t="s">
        <v>159</v>
      </c>
      <c r="BM146" s="199" t="s">
        <v>199</v>
      </c>
    </row>
    <row r="147" spans="1:65" s="13" customFormat="1" ht="11.25">
      <c r="B147" s="201"/>
      <c r="C147" s="202"/>
      <c r="D147" s="203" t="s">
        <v>161</v>
      </c>
      <c r="E147" s="204" t="s">
        <v>1</v>
      </c>
      <c r="F147" s="205" t="s">
        <v>200</v>
      </c>
      <c r="G147" s="202"/>
      <c r="H147" s="206">
        <v>20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161</v>
      </c>
      <c r="AU147" s="212" t="s">
        <v>87</v>
      </c>
      <c r="AV147" s="13" t="s">
        <v>87</v>
      </c>
      <c r="AW147" s="13" t="s">
        <v>34</v>
      </c>
      <c r="AX147" s="13" t="s">
        <v>77</v>
      </c>
      <c r="AY147" s="212" t="s">
        <v>152</v>
      </c>
    </row>
    <row r="148" spans="1:65" s="13" customFormat="1" ht="11.25">
      <c r="B148" s="201"/>
      <c r="C148" s="202"/>
      <c r="D148" s="203" t="s">
        <v>161</v>
      </c>
      <c r="E148" s="204" t="s">
        <v>1</v>
      </c>
      <c r="F148" s="205" t="s">
        <v>201</v>
      </c>
      <c r="G148" s="202"/>
      <c r="H148" s="206">
        <v>7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161</v>
      </c>
      <c r="AU148" s="212" t="s">
        <v>87</v>
      </c>
      <c r="AV148" s="13" t="s">
        <v>87</v>
      </c>
      <c r="AW148" s="13" t="s">
        <v>34</v>
      </c>
      <c r="AX148" s="13" t="s">
        <v>77</v>
      </c>
      <c r="AY148" s="212" t="s">
        <v>152</v>
      </c>
    </row>
    <row r="149" spans="1:65" s="13" customFormat="1" ht="11.25">
      <c r="B149" s="201"/>
      <c r="C149" s="202"/>
      <c r="D149" s="203" t="s">
        <v>161</v>
      </c>
      <c r="E149" s="204" t="s">
        <v>1</v>
      </c>
      <c r="F149" s="205" t="s">
        <v>202</v>
      </c>
      <c r="G149" s="202"/>
      <c r="H149" s="206">
        <v>-9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161</v>
      </c>
      <c r="AU149" s="212" t="s">
        <v>87</v>
      </c>
      <c r="AV149" s="13" t="s">
        <v>87</v>
      </c>
      <c r="AW149" s="13" t="s">
        <v>34</v>
      </c>
      <c r="AX149" s="13" t="s">
        <v>77</v>
      </c>
      <c r="AY149" s="212" t="s">
        <v>152</v>
      </c>
    </row>
    <row r="150" spans="1:65" s="14" customFormat="1" ht="11.25">
      <c r="B150" s="217"/>
      <c r="C150" s="218"/>
      <c r="D150" s="203" t="s">
        <v>161</v>
      </c>
      <c r="E150" s="219" t="s">
        <v>1</v>
      </c>
      <c r="F150" s="220" t="s">
        <v>203</v>
      </c>
      <c r="G150" s="218"/>
      <c r="H150" s="221">
        <v>18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161</v>
      </c>
      <c r="AU150" s="227" t="s">
        <v>87</v>
      </c>
      <c r="AV150" s="14" t="s">
        <v>159</v>
      </c>
      <c r="AW150" s="14" t="s">
        <v>34</v>
      </c>
      <c r="AX150" s="14" t="s">
        <v>85</v>
      </c>
      <c r="AY150" s="227" t="s">
        <v>152</v>
      </c>
    </row>
    <row r="151" spans="1:65" s="2" customFormat="1" ht="24.2" customHeight="1">
      <c r="A151" s="34"/>
      <c r="B151" s="35"/>
      <c r="C151" s="187" t="s">
        <v>174</v>
      </c>
      <c r="D151" s="187" t="s">
        <v>155</v>
      </c>
      <c r="E151" s="188" t="s">
        <v>204</v>
      </c>
      <c r="F151" s="189" t="s">
        <v>205</v>
      </c>
      <c r="G151" s="190" t="s">
        <v>198</v>
      </c>
      <c r="H151" s="191">
        <v>27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42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4.8000000000000001E-2</v>
      </c>
      <c r="T151" s="198">
        <f>S151*H151</f>
        <v>1.296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159</v>
      </c>
      <c r="AT151" s="199" t="s">
        <v>155</v>
      </c>
      <c r="AU151" s="199" t="s">
        <v>87</v>
      </c>
      <c r="AY151" s="17" t="s">
        <v>152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85</v>
      </c>
      <c r="BK151" s="200">
        <f>ROUND(I151*H151,2)</f>
        <v>0</v>
      </c>
      <c r="BL151" s="17" t="s">
        <v>159</v>
      </c>
      <c r="BM151" s="199" t="s">
        <v>206</v>
      </c>
    </row>
    <row r="152" spans="1:65" s="2" customFormat="1" ht="24.2" customHeight="1">
      <c r="A152" s="34"/>
      <c r="B152" s="35"/>
      <c r="C152" s="187" t="s">
        <v>207</v>
      </c>
      <c r="D152" s="187" t="s">
        <v>155</v>
      </c>
      <c r="E152" s="188" t="s">
        <v>208</v>
      </c>
      <c r="F152" s="189" t="s">
        <v>209</v>
      </c>
      <c r="G152" s="190" t="s">
        <v>158</v>
      </c>
      <c r="H152" s="191">
        <v>14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42</v>
      </c>
      <c r="O152" s="7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159</v>
      </c>
      <c r="AT152" s="199" t="s">
        <v>155</v>
      </c>
      <c r="AU152" s="199" t="s">
        <v>87</v>
      </c>
      <c r="AY152" s="17" t="s">
        <v>152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85</v>
      </c>
      <c r="BK152" s="200">
        <f>ROUND(I152*H152,2)</f>
        <v>0</v>
      </c>
      <c r="BL152" s="17" t="s">
        <v>159</v>
      </c>
      <c r="BM152" s="199" t="s">
        <v>210</v>
      </c>
    </row>
    <row r="153" spans="1:65" s="2" customFormat="1" ht="29.25">
      <c r="A153" s="34"/>
      <c r="B153" s="35"/>
      <c r="C153" s="36"/>
      <c r="D153" s="203" t="s">
        <v>172</v>
      </c>
      <c r="E153" s="36"/>
      <c r="F153" s="213" t="s">
        <v>211</v>
      </c>
      <c r="G153" s="36"/>
      <c r="H153" s="36"/>
      <c r="I153" s="214"/>
      <c r="J153" s="36"/>
      <c r="K153" s="36"/>
      <c r="L153" s="39"/>
      <c r="M153" s="215"/>
      <c r="N153" s="216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172</v>
      </c>
      <c r="AU153" s="17" t="s">
        <v>87</v>
      </c>
    </row>
    <row r="154" spans="1:65" s="2" customFormat="1" ht="24.2" customHeight="1">
      <c r="A154" s="34"/>
      <c r="B154" s="35"/>
      <c r="C154" s="187" t="s">
        <v>212</v>
      </c>
      <c r="D154" s="187" t="s">
        <v>155</v>
      </c>
      <c r="E154" s="188" t="s">
        <v>213</v>
      </c>
      <c r="F154" s="189" t="s">
        <v>214</v>
      </c>
      <c r="G154" s="190" t="s">
        <v>158</v>
      </c>
      <c r="H154" s="191">
        <v>6.48</v>
      </c>
      <c r="I154" s="192"/>
      <c r="J154" s="193">
        <f>ROUND(I154*H154,2)</f>
        <v>0</v>
      </c>
      <c r="K154" s="194"/>
      <c r="L154" s="39"/>
      <c r="M154" s="195" t="s">
        <v>1</v>
      </c>
      <c r="N154" s="196" t="s">
        <v>42</v>
      </c>
      <c r="O154" s="71"/>
      <c r="P154" s="197">
        <f>O154*H154</f>
        <v>0</v>
      </c>
      <c r="Q154" s="197">
        <v>0</v>
      </c>
      <c r="R154" s="197">
        <f>Q154*H154</f>
        <v>0</v>
      </c>
      <c r="S154" s="197">
        <v>1.5940000000000001</v>
      </c>
      <c r="T154" s="198">
        <f>S154*H154</f>
        <v>10.329120000000001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159</v>
      </c>
      <c r="AT154" s="199" t="s">
        <v>155</v>
      </c>
      <c r="AU154" s="199" t="s">
        <v>87</v>
      </c>
      <c r="AY154" s="17" t="s">
        <v>152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85</v>
      </c>
      <c r="BK154" s="200">
        <f>ROUND(I154*H154,2)</f>
        <v>0</v>
      </c>
      <c r="BL154" s="17" t="s">
        <v>159</v>
      </c>
      <c r="BM154" s="199" t="s">
        <v>215</v>
      </c>
    </row>
    <row r="155" spans="1:65" s="2" customFormat="1" ht="16.5" customHeight="1">
      <c r="A155" s="34"/>
      <c r="B155" s="35"/>
      <c r="C155" s="187" t="s">
        <v>216</v>
      </c>
      <c r="D155" s="187" t="s">
        <v>155</v>
      </c>
      <c r="E155" s="188" t="s">
        <v>217</v>
      </c>
      <c r="F155" s="189" t="s">
        <v>218</v>
      </c>
      <c r="G155" s="190" t="s">
        <v>165</v>
      </c>
      <c r="H155" s="191">
        <v>2.52</v>
      </c>
      <c r="I155" s="192"/>
      <c r="J155" s="193">
        <f>ROUND(I155*H155,2)</f>
        <v>0</v>
      </c>
      <c r="K155" s="194"/>
      <c r="L155" s="39"/>
      <c r="M155" s="195" t="s">
        <v>1</v>
      </c>
      <c r="N155" s="196" t="s">
        <v>42</v>
      </c>
      <c r="O155" s="71"/>
      <c r="P155" s="197">
        <f>O155*H155</f>
        <v>0</v>
      </c>
      <c r="Q155" s="197">
        <v>0</v>
      </c>
      <c r="R155" s="197">
        <f>Q155*H155</f>
        <v>0</v>
      </c>
      <c r="S155" s="197">
        <v>0.17599999999999999</v>
      </c>
      <c r="T155" s="198">
        <f>S155*H155</f>
        <v>0.44351999999999997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159</v>
      </c>
      <c r="AT155" s="199" t="s">
        <v>155</v>
      </c>
      <c r="AU155" s="199" t="s">
        <v>87</v>
      </c>
      <c r="AY155" s="17" t="s">
        <v>152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85</v>
      </c>
      <c r="BK155" s="200">
        <f>ROUND(I155*H155,2)</f>
        <v>0</v>
      </c>
      <c r="BL155" s="17" t="s">
        <v>159</v>
      </c>
      <c r="BM155" s="199" t="s">
        <v>219</v>
      </c>
    </row>
    <row r="156" spans="1:65" s="12" customFormat="1" ht="22.9" customHeight="1">
      <c r="B156" s="171"/>
      <c r="C156" s="172"/>
      <c r="D156" s="173" t="s">
        <v>76</v>
      </c>
      <c r="E156" s="185" t="s">
        <v>220</v>
      </c>
      <c r="F156" s="185" t="s">
        <v>221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SUM(P157:P168)</f>
        <v>0</v>
      </c>
      <c r="Q156" s="179"/>
      <c r="R156" s="180">
        <f>SUM(R157:R168)</f>
        <v>0</v>
      </c>
      <c r="S156" s="179"/>
      <c r="T156" s="181">
        <f>SUM(T157:T168)</f>
        <v>0</v>
      </c>
      <c r="AR156" s="182" t="s">
        <v>85</v>
      </c>
      <c r="AT156" s="183" t="s">
        <v>76</v>
      </c>
      <c r="AU156" s="183" t="s">
        <v>85</v>
      </c>
      <c r="AY156" s="182" t="s">
        <v>152</v>
      </c>
      <c r="BK156" s="184">
        <f>SUM(BK157:BK168)</f>
        <v>0</v>
      </c>
    </row>
    <row r="157" spans="1:65" s="2" customFormat="1" ht="24.2" customHeight="1">
      <c r="A157" s="34"/>
      <c r="B157" s="35"/>
      <c r="C157" s="187" t="s">
        <v>222</v>
      </c>
      <c r="D157" s="187" t="s">
        <v>155</v>
      </c>
      <c r="E157" s="188" t="s">
        <v>223</v>
      </c>
      <c r="F157" s="189" t="s">
        <v>224</v>
      </c>
      <c r="G157" s="190" t="s">
        <v>225</v>
      </c>
      <c r="H157" s="191">
        <v>39.4</v>
      </c>
      <c r="I157" s="192"/>
      <c r="J157" s="193">
        <f>ROUND(I157*H157,2)</f>
        <v>0</v>
      </c>
      <c r="K157" s="194"/>
      <c r="L157" s="39"/>
      <c r="M157" s="195" t="s">
        <v>1</v>
      </c>
      <c r="N157" s="196" t="s">
        <v>42</v>
      </c>
      <c r="O157" s="7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159</v>
      </c>
      <c r="AT157" s="199" t="s">
        <v>155</v>
      </c>
      <c r="AU157" s="199" t="s">
        <v>87</v>
      </c>
      <c r="AY157" s="17" t="s">
        <v>152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7" t="s">
        <v>85</v>
      </c>
      <c r="BK157" s="200">
        <f>ROUND(I157*H157,2)</f>
        <v>0</v>
      </c>
      <c r="BL157" s="17" t="s">
        <v>159</v>
      </c>
      <c r="BM157" s="199" t="s">
        <v>226</v>
      </c>
    </row>
    <row r="158" spans="1:65" s="2" customFormat="1" ht="24.2" customHeight="1">
      <c r="A158" s="34"/>
      <c r="B158" s="35"/>
      <c r="C158" s="187" t="s">
        <v>227</v>
      </c>
      <c r="D158" s="187" t="s">
        <v>155</v>
      </c>
      <c r="E158" s="188" t="s">
        <v>228</v>
      </c>
      <c r="F158" s="189" t="s">
        <v>229</v>
      </c>
      <c r="G158" s="190" t="s">
        <v>225</v>
      </c>
      <c r="H158" s="191">
        <v>39.4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42</v>
      </c>
      <c r="O158" s="7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159</v>
      </c>
      <c r="AT158" s="199" t="s">
        <v>155</v>
      </c>
      <c r="AU158" s="199" t="s">
        <v>87</v>
      </c>
      <c r="AY158" s="17" t="s">
        <v>152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85</v>
      </c>
      <c r="BK158" s="200">
        <f>ROUND(I158*H158,2)</f>
        <v>0</v>
      </c>
      <c r="BL158" s="17" t="s">
        <v>159</v>
      </c>
      <c r="BM158" s="199" t="s">
        <v>230</v>
      </c>
    </row>
    <row r="159" spans="1:65" s="2" customFormat="1" ht="24.2" customHeight="1">
      <c r="A159" s="34"/>
      <c r="B159" s="35"/>
      <c r="C159" s="187" t="s">
        <v>8</v>
      </c>
      <c r="D159" s="187" t="s">
        <v>155</v>
      </c>
      <c r="E159" s="188" t="s">
        <v>231</v>
      </c>
      <c r="F159" s="189" t="s">
        <v>232</v>
      </c>
      <c r="G159" s="190" t="s">
        <v>225</v>
      </c>
      <c r="H159" s="191">
        <v>748.6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42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159</v>
      </c>
      <c r="AT159" s="199" t="s">
        <v>155</v>
      </c>
      <c r="AU159" s="199" t="s">
        <v>87</v>
      </c>
      <c r="AY159" s="17" t="s">
        <v>152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85</v>
      </c>
      <c r="BK159" s="200">
        <f>ROUND(I159*H159,2)</f>
        <v>0</v>
      </c>
      <c r="BL159" s="17" t="s">
        <v>159</v>
      </c>
      <c r="BM159" s="199" t="s">
        <v>233</v>
      </c>
    </row>
    <row r="160" spans="1:65" s="13" customFormat="1" ht="11.25">
      <c r="B160" s="201"/>
      <c r="C160" s="202"/>
      <c r="D160" s="203" t="s">
        <v>161</v>
      </c>
      <c r="E160" s="202"/>
      <c r="F160" s="205" t="s">
        <v>234</v>
      </c>
      <c r="G160" s="202"/>
      <c r="H160" s="206">
        <v>748.6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161</v>
      </c>
      <c r="AU160" s="212" t="s">
        <v>87</v>
      </c>
      <c r="AV160" s="13" t="s">
        <v>87</v>
      </c>
      <c r="AW160" s="13" t="s">
        <v>4</v>
      </c>
      <c r="AX160" s="13" t="s">
        <v>85</v>
      </c>
      <c r="AY160" s="212" t="s">
        <v>152</v>
      </c>
    </row>
    <row r="161" spans="1:65" s="2" customFormat="1" ht="24.2" customHeight="1">
      <c r="A161" s="34"/>
      <c r="B161" s="35"/>
      <c r="C161" s="187" t="s">
        <v>235</v>
      </c>
      <c r="D161" s="187" t="s">
        <v>155</v>
      </c>
      <c r="E161" s="188" t="s">
        <v>236</v>
      </c>
      <c r="F161" s="189" t="s">
        <v>237</v>
      </c>
      <c r="G161" s="190" t="s">
        <v>225</v>
      </c>
      <c r="H161" s="191">
        <v>0.47699999999999998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42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159</v>
      </c>
      <c r="AT161" s="199" t="s">
        <v>155</v>
      </c>
      <c r="AU161" s="199" t="s">
        <v>87</v>
      </c>
      <c r="AY161" s="17" t="s">
        <v>152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85</v>
      </c>
      <c r="BK161" s="200">
        <f>ROUND(I161*H161,2)</f>
        <v>0</v>
      </c>
      <c r="BL161" s="17" t="s">
        <v>159</v>
      </c>
      <c r="BM161" s="199" t="s">
        <v>238</v>
      </c>
    </row>
    <row r="162" spans="1:65" s="2" customFormat="1" ht="78">
      <c r="A162" s="34"/>
      <c r="B162" s="35"/>
      <c r="C162" s="36"/>
      <c r="D162" s="203" t="s">
        <v>172</v>
      </c>
      <c r="E162" s="36"/>
      <c r="F162" s="213" t="s">
        <v>239</v>
      </c>
      <c r="G162" s="36"/>
      <c r="H162" s="36"/>
      <c r="I162" s="214"/>
      <c r="J162" s="36"/>
      <c r="K162" s="36"/>
      <c r="L162" s="39"/>
      <c r="M162" s="215"/>
      <c r="N162" s="216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172</v>
      </c>
      <c r="AU162" s="17" t="s">
        <v>87</v>
      </c>
    </row>
    <row r="163" spans="1:65" s="2" customFormat="1" ht="49.15" customHeight="1">
      <c r="A163" s="34"/>
      <c r="B163" s="35"/>
      <c r="C163" s="187" t="s">
        <v>240</v>
      </c>
      <c r="D163" s="187" t="s">
        <v>155</v>
      </c>
      <c r="E163" s="188" t="s">
        <v>241</v>
      </c>
      <c r="F163" s="189" t="s">
        <v>242</v>
      </c>
      <c r="G163" s="190" t="s">
        <v>225</v>
      </c>
      <c r="H163" s="191">
        <v>29.812000000000001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42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159</v>
      </c>
      <c r="AT163" s="199" t="s">
        <v>155</v>
      </c>
      <c r="AU163" s="199" t="s">
        <v>87</v>
      </c>
      <c r="AY163" s="17" t="s">
        <v>152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85</v>
      </c>
      <c r="BK163" s="200">
        <f>ROUND(I163*H163,2)</f>
        <v>0</v>
      </c>
      <c r="BL163" s="17" t="s">
        <v>159</v>
      </c>
      <c r="BM163" s="199" t="s">
        <v>243</v>
      </c>
    </row>
    <row r="164" spans="1:65" s="13" customFormat="1" ht="11.25">
      <c r="B164" s="201"/>
      <c r="C164" s="202"/>
      <c r="D164" s="203" t="s">
        <v>161</v>
      </c>
      <c r="E164" s="204" t="s">
        <v>1</v>
      </c>
      <c r="F164" s="205" t="s">
        <v>244</v>
      </c>
      <c r="G164" s="202"/>
      <c r="H164" s="206">
        <v>29.812000000000001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161</v>
      </c>
      <c r="AU164" s="212" t="s">
        <v>87</v>
      </c>
      <c r="AV164" s="13" t="s">
        <v>87</v>
      </c>
      <c r="AW164" s="13" t="s">
        <v>34</v>
      </c>
      <c r="AX164" s="13" t="s">
        <v>85</v>
      </c>
      <c r="AY164" s="212" t="s">
        <v>152</v>
      </c>
    </row>
    <row r="165" spans="1:65" s="2" customFormat="1" ht="24.2" customHeight="1">
      <c r="A165" s="34"/>
      <c r="B165" s="35"/>
      <c r="C165" s="187" t="s">
        <v>245</v>
      </c>
      <c r="D165" s="187" t="s">
        <v>155</v>
      </c>
      <c r="E165" s="188" t="s">
        <v>246</v>
      </c>
      <c r="F165" s="189" t="s">
        <v>247</v>
      </c>
      <c r="G165" s="190" t="s">
        <v>225</v>
      </c>
      <c r="H165" s="191">
        <v>3.3820000000000001</v>
      </c>
      <c r="I165" s="192"/>
      <c r="J165" s="193">
        <f>ROUND(I165*H165,2)</f>
        <v>0</v>
      </c>
      <c r="K165" s="194"/>
      <c r="L165" s="39"/>
      <c r="M165" s="195" t="s">
        <v>1</v>
      </c>
      <c r="N165" s="196" t="s">
        <v>42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159</v>
      </c>
      <c r="AT165" s="199" t="s">
        <v>155</v>
      </c>
      <c r="AU165" s="199" t="s">
        <v>87</v>
      </c>
      <c r="AY165" s="17" t="s">
        <v>152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85</v>
      </c>
      <c r="BK165" s="200">
        <f>ROUND(I165*H165,2)</f>
        <v>0</v>
      </c>
      <c r="BL165" s="17" t="s">
        <v>159</v>
      </c>
      <c r="BM165" s="199" t="s">
        <v>248</v>
      </c>
    </row>
    <row r="166" spans="1:65" s="2" customFormat="1" ht="33" customHeight="1">
      <c r="A166" s="34"/>
      <c r="B166" s="35"/>
      <c r="C166" s="187" t="s">
        <v>249</v>
      </c>
      <c r="D166" s="187" t="s">
        <v>155</v>
      </c>
      <c r="E166" s="188" t="s">
        <v>250</v>
      </c>
      <c r="F166" s="189" t="s">
        <v>251</v>
      </c>
      <c r="G166" s="190" t="s">
        <v>225</v>
      </c>
      <c r="H166" s="191">
        <v>3.4580000000000002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42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159</v>
      </c>
      <c r="AT166" s="199" t="s">
        <v>155</v>
      </c>
      <c r="AU166" s="199" t="s">
        <v>87</v>
      </c>
      <c r="AY166" s="17" t="s">
        <v>152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85</v>
      </c>
      <c r="BK166" s="200">
        <f>ROUND(I166*H166,2)</f>
        <v>0</v>
      </c>
      <c r="BL166" s="17" t="s">
        <v>159</v>
      </c>
      <c r="BM166" s="199" t="s">
        <v>252</v>
      </c>
    </row>
    <row r="167" spans="1:65" s="2" customFormat="1" ht="37.9" customHeight="1">
      <c r="A167" s="34"/>
      <c r="B167" s="35"/>
      <c r="C167" s="187" t="s">
        <v>253</v>
      </c>
      <c r="D167" s="187" t="s">
        <v>155</v>
      </c>
      <c r="E167" s="188" t="s">
        <v>254</v>
      </c>
      <c r="F167" s="189" t="s">
        <v>255</v>
      </c>
      <c r="G167" s="190" t="s">
        <v>225</v>
      </c>
      <c r="H167" s="191">
        <v>2.2589999999999999</v>
      </c>
      <c r="I167" s="192"/>
      <c r="J167" s="193">
        <f>ROUND(I167*H167,2)</f>
        <v>0</v>
      </c>
      <c r="K167" s="194"/>
      <c r="L167" s="39"/>
      <c r="M167" s="195" t="s">
        <v>1</v>
      </c>
      <c r="N167" s="196" t="s">
        <v>42</v>
      </c>
      <c r="O167" s="71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159</v>
      </c>
      <c r="AT167" s="199" t="s">
        <v>155</v>
      </c>
      <c r="AU167" s="199" t="s">
        <v>87</v>
      </c>
      <c r="AY167" s="17" t="s">
        <v>152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85</v>
      </c>
      <c r="BK167" s="200">
        <f>ROUND(I167*H167,2)</f>
        <v>0</v>
      </c>
      <c r="BL167" s="17" t="s">
        <v>159</v>
      </c>
      <c r="BM167" s="199" t="s">
        <v>256</v>
      </c>
    </row>
    <row r="168" spans="1:65" s="13" customFormat="1" ht="11.25">
      <c r="B168" s="201"/>
      <c r="C168" s="202"/>
      <c r="D168" s="203" t="s">
        <v>161</v>
      </c>
      <c r="E168" s="204" t="s">
        <v>1</v>
      </c>
      <c r="F168" s="205" t="s">
        <v>257</v>
      </c>
      <c r="G168" s="202"/>
      <c r="H168" s="206">
        <v>2.2589999999999999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161</v>
      </c>
      <c r="AU168" s="212" t="s">
        <v>87</v>
      </c>
      <c r="AV168" s="13" t="s">
        <v>87</v>
      </c>
      <c r="AW168" s="13" t="s">
        <v>34</v>
      </c>
      <c r="AX168" s="13" t="s">
        <v>85</v>
      </c>
      <c r="AY168" s="212" t="s">
        <v>152</v>
      </c>
    </row>
    <row r="169" spans="1:65" s="12" customFormat="1" ht="22.9" customHeight="1">
      <c r="B169" s="171"/>
      <c r="C169" s="172"/>
      <c r="D169" s="173" t="s">
        <v>76</v>
      </c>
      <c r="E169" s="185" t="s">
        <v>258</v>
      </c>
      <c r="F169" s="185" t="s">
        <v>259</v>
      </c>
      <c r="G169" s="172"/>
      <c r="H169" s="172"/>
      <c r="I169" s="175"/>
      <c r="J169" s="186">
        <f>BK169</f>
        <v>0</v>
      </c>
      <c r="K169" s="172"/>
      <c r="L169" s="177"/>
      <c r="M169" s="178"/>
      <c r="N169" s="179"/>
      <c r="O169" s="179"/>
      <c r="P169" s="180">
        <f>P170</f>
        <v>0</v>
      </c>
      <c r="Q169" s="179"/>
      <c r="R169" s="180">
        <f>R170</f>
        <v>0</v>
      </c>
      <c r="S169" s="179"/>
      <c r="T169" s="181">
        <f>T170</f>
        <v>0</v>
      </c>
      <c r="AR169" s="182" t="s">
        <v>85</v>
      </c>
      <c r="AT169" s="183" t="s">
        <v>76</v>
      </c>
      <c r="AU169" s="183" t="s">
        <v>85</v>
      </c>
      <c r="AY169" s="182" t="s">
        <v>152</v>
      </c>
      <c r="BK169" s="184">
        <f>BK170</f>
        <v>0</v>
      </c>
    </row>
    <row r="170" spans="1:65" s="2" customFormat="1" ht="16.5" customHeight="1">
      <c r="A170" s="34"/>
      <c r="B170" s="35"/>
      <c r="C170" s="187" t="s">
        <v>7</v>
      </c>
      <c r="D170" s="187" t="s">
        <v>155</v>
      </c>
      <c r="E170" s="188" t="s">
        <v>260</v>
      </c>
      <c r="F170" s="189" t="s">
        <v>261</v>
      </c>
      <c r="G170" s="190" t="s">
        <v>225</v>
      </c>
      <c r="H170" s="191">
        <v>16.189</v>
      </c>
      <c r="I170" s="192"/>
      <c r="J170" s="193">
        <f>ROUND(I170*H170,2)</f>
        <v>0</v>
      </c>
      <c r="K170" s="194"/>
      <c r="L170" s="39"/>
      <c r="M170" s="195" t="s">
        <v>1</v>
      </c>
      <c r="N170" s="196" t="s">
        <v>42</v>
      </c>
      <c r="O170" s="71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159</v>
      </c>
      <c r="AT170" s="199" t="s">
        <v>155</v>
      </c>
      <c r="AU170" s="199" t="s">
        <v>87</v>
      </c>
      <c r="AY170" s="17" t="s">
        <v>152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85</v>
      </c>
      <c r="BK170" s="200">
        <f>ROUND(I170*H170,2)</f>
        <v>0</v>
      </c>
      <c r="BL170" s="17" t="s">
        <v>159</v>
      </c>
      <c r="BM170" s="199" t="s">
        <v>262</v>
      </c>
    </row>
    <row r="171" spans="1:65" s="12" customFormat="1" ht="25.9" customHeight="1">
      <c r="B171" s="171"/>
      <c r="C171" s="172"/>
      <c r="D171" s="173" t="s">
        <v>76</v>
      </c>
      <c r="E171" s="174" t="s">
        <v>263</v>
      </c>
      <c r="F171" s="174" t="s">
        <v>264</v>
      </c>
      <c r="G171" s="172"/>
      <c r="H171" s="172"/>
      <c r="I171" s="175"/>
      <c r="J171" s="176">
        <f>BK171</f>
        <v>0</v>
      </c>
      <c r="K171" s="172"/>
      <c r="L171" s="177"/>
      <c r="M171" s="178"/>
      <c r="N171" s="179"/>
      <c r="O171" s="179"/>
      <c r="P171" s="180">
        <f>P172</f>
        <v>0</v>
      </c>
      <c r="Q171" s="179"/>
      <c r="R171" s="180">
        <f>R172</f>
        <v>0</v>
      </c>
      <c r="S171" s="179"/>
      <c r="T171" s="181">
        <f>T172</f>
        <v>0</v>
      </c>
      <c r="AR171" s="182" t="s">
        <v>153</v>
      </c>
      <c r="AT171" s="183" t="s">
        <v>76</v>
      </c>
      <c r="AU171" s="183" t="s">
        <v>77</v>
      </c>
      <c r="AY171" s="182" t="s">
        <v>152</v>
      </c>
      <c r="BK171" s="184">
        <f>BK172</f>
        <v>0</v>
      </c>
    </row>
    <row r="172" spans="1:65" s="12" customFormat="1" ht="22.9" customHeight="1">
      <c r="B172" s="171"/>
      <c r="C172" s="172"/>
      <c r="D172" s="173" t="s">
        <v>76</v>
      </c>
      <c r="E172" s="185" t="s">
        <v>265</v>
      </c>
      <c r="F172" s="185" t="s">
        <v>266</v>
      </c>
      <c r="G172" s="172"/>
      <c r="H172" s="172"/>
      <c r="I172" s="175"/>
      <c r="J172" s="186">
        <f>BK172</f>
        <v>0</v>
      </c>
      <c r="K172" s="172"/>
      <c r="L172" s="177"/>
      <c r="M172" s="178"/>
      <c r="N172" s="179"/>
      <c r="O172" s="179"/>
      <c r="P172" s="180">
        <f>SUM(P173:P174)</f>
        <v>0</v>
      </c>
      <c r="Q172" s="179"/>
      <c r="R172" s="180">
        <f>SUM(R173:R174)</f>
        <v>0</v>
      </c>
      <c r="S172" s="179"/>
      <c r="T172" s="181">
        <f>SUM(T173:T174)</f>
        <v>0</v>
      </c>
      <c r="AR172" s="182" t="s">
        <v>153</v>
      </c>
      <c r="AT172" s="183" t="s">
        <v>76</v>
      </c>
      <c r="AU172" s="183" t="s">
        <v>85</v>
      </c>
      <c r="AY172" s="182" t="s">
        <v>152</v>
      </c>
      <c r="BK172" s="184">
        <f>SUM(BK173:BK174)</f>
        <v>0</v>
      </c>
    </row>
    <row r="173" spans="1:65" s="2" customFormat="1" ht="37.9" customHeight="1">
      <c r="A173" s="34"/>
      <c r="B173" s="35"/>
      <c r="C173" s="187" t="s">
        <v>267</v>
      </c>
      <c r="D173" s="187" t="s">
        <v>155</v>
      </c>
      <c r="E173" s="188" t="s">
        <v>268</v>
      </c>
      <c r="F173" s="189" t="s">
        <v>269</v>
      </c>
      <c r="G173" s="190" t="s">
        <v>192</v>
      </c>
      <c r="H173" s="191">
        <v>3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42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270</v>
      </c>
      <c r="AT173" s="199" t="s">
        <v>155</v>
      </c>
      <c r="AU173" s="199" t="s">
        <v>87</v>
      </c>
      <c r="AY173" s="17" t="s">
        <v>152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85</v>
      </c>
      <c r="BK173" s="200">
        <f>ROUND(I173*H173,2)</f>
        <v>0</v>
      </c>
      <c r="BL173" s="17" t="s">
        <v>270</v>
      </c>
      <c r="BM173" s="199" t="s">
        <v>271</v>
      </c>
    </row>
    <row r="174" spans="1:65" s="2" customFormat="1" ht="19.5">
      <c r="A174" s="34"/>
      <c r="B174" s="35"/>
      <c r="C174" s="36"/>
      <c r="D174" s="203" t="s">
        <v>172</v>
      </c>
      <c r="E174" s="36"/>
      <c r="F174" s="213" t="s">
        <v>272</v>
      </c>
      <c r="G174" s="36"/>
      <c r="H174" s="36"/>
      <c r="I174" s="214"/>
      <c r="J174" s="36"/>
      <c r="K174" s="36"/>
      <c r="L174" s="39"/>
      <c r="M174" s="215"/>
      <c r="N174" s="216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172</v>
      </c>
      <c r="AU174" s="17" t="s">
        <v>87</v>
      </c>
    </row>
    <row r="175" spans="1:65" s="12" customFormat="1" ht="25.9" customHeight="1">
      <c r="B175" s="171"/>
      <c r="C175" s="172"/>
      <c r="D175" s="173" t="s">
        <v>76</v>
      </c>
      <c r="E175" s="174" t="s">
        <v>273</v>
      </c>
      <c r="F175" s="174" t="s">
        <v>274</v>
      </c>
      <c r="G175" s="172"/>
      <c r="H175" s="172"/>
      <c r="I175" s="175"/>
      <c r="J175" s="176">
        <f>BK175</f>
        <v>0</v>
      </c>
      <c r="K175" s="172"/>
      <c r="L175" s="177"/>
      <c r="M175" s="178"/>
      <c r="N175" s="179"/>
      <c r="O175" s="179"/>
      <c r="P175" s="180">
        <f>P176+P189+P193+P226+P274+P289+P297</f>
        <v>0</v>
      </c>
      <c r="Q175" s="179"/>
      <c r="R175" s="180">
        <f>R176+R189+R193+R226+R274+R289+R297</f>
        <v>11.862431930000001</v>
      </c>
      <c r="S175" s="179"/>
      <c r="T175" s="181">
        <f>T176+T189+T193+T226+T274+T289+T297</f>
        <v>26.811961000000004</v>
      </c>
      <c r="AR175" s="182" t="s">
        <v>87</v>
      </c>
      <c r="AT175" s="183" t="s">
        <v>76</v>
      </c>
      <c r="AU175" s="183" t="s">
        <v>77</v>
      </c>
      <c r="AY175" s="182" t="s">
        <v>152</v>
      </c>
      <c r="BK175" s="184">
        <f>BK176+BK189+BK193+BK226+BK274+BK289+BK297</f>
        <v>0</v>
      </c>
    </row>
    <row r="176" spans="1:65" s="12" customFormat="1" ht="22.9" customHeight="1">
      <c r="B176" s="171"/>
      <c r="C176" s="172"/>
      <c r="D176" s="173" t="s">
        <v>76</v>
      </c>
      <c r="E176" s="185" t="s">
        <v>275</v>
      </c>
      <c r="F176" s="185" t="s">
        <v>276</v>
      </c>
      <c r="G176" s="172"/>
      <c r="H176" s="172"/>
      <c r="I176" s="175"/>
      <c r="J176" s="186">
        <f>BK176</f>
        <v>0</v>
      </c>
      <c r="K176" s="172"/>
      <c r="L176" s="177"/>
      <c r="M176" s="178"/>
      <c r="N176" s="179"/>
      <c r="O176" s="179"/>
      <c r="P176" s="180">
        <f>SUM(P177:P188)</f>
        <v>0</v>
      </c>
      <c r="Q176" s="179"/>
      <c r="R176" s="180">
        <f>SUM(R177:R188)</f>
        <v>3.5390780000000004</v>
      </c>
      <c r="S176" s="179"/>
      <c r="T176" s="181">
        <f>SUM(T177:T188)</f>
        <v>3.4577999999999998</v>
      </c>
      <c r="AR176" s="182" t="s">
        <v>87</v>
      </c>
      <c r="AT176" s="183" t="s">
        <v>76</v>
      </c>
      <c r="AU176" s="183" t="s">
        <v>85</v>
      </c>
      <c r="AY176" s="182" t="s">
        <v>152</v>
      </c>
      <c r="BK176" s="184">
        <f>SUM(BK177:BK188)</f>
        <v>0</v>
      </c>
    </row>
    <row r="177" spans="1:65" s="2" customFormat="1" ht="24.2" customHeight="1">
      <c r="A177" s="34"/>
      <c r="B177" s="35"/>
      <c r="C177" s="187" t="s">
        <v>277</v>
      </c>
      <c r="D177" s="187" t="s">
        <v>155</v>
      </c>
      <c r="E177" s="188" t="s">
        <v>278</v>
      </c>
      <c r="F177" s="189" t="s">
        <v>279</v>
      </c>
      <c r="G177" s="190" t="s">
        <v>165</v>
      </c>
      <c r="H177" s="191">
        <v>288.14999999999998</v>
      </c>
      <c r="I177" s="192"/>
      <c r="J177" s="193">
        <f>ROUND(I177*H177,2)</f>
        <v>0</v>
      </c>
      <c r="K177" s="194"/>
      <c r="L177" s="39"/>
      <c r="M177" s="195" t="s">
        <v>1</v>
      </c>
      <c r="N177" s="196" t="s">
        <v>42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235</v>
      </c>
      <c r="AT177" s="199" t="s">
        <v>155</v>
      </c>
      <c r="AU177" s="199" t="s">
        <v>87</v>
      </c>
      <c r="AY177" s="17" t="s">
        <v>152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85</v>
      </c>
      <c r="BK177" s="200">
        <f>ROUND(I177*H177,2)</f>
        <v>0</v>
      </c>
      <c r="BL177" s="17" t="s">
        <v>235</v>
      </c>
      <c r="BM177" s="199" t="s">
        <v>280</v>
      </c>
    </row>
    <row r="178" spans="1:65" s="13" customFormat="1" ht="11.25">
      <c r="B178" s="201"/>
      <c r="C178" s="202"/>
      <c r="D178" s="203" t="s">
        <v>161</v>
      </c>
      <c r="E178" s="204" t="s">
        <v>1</v>
      </c>
      <c r="F178" s="205" t="s">
        <v>281</v>
      </c>
      <c r="G178" s="202"/>
      <c r="H178" s="206">
        <v>288.14999999999998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161</v>
      </c>
      <c r="AU178" s="212" t="s">
        <v>87</v>
      </c>
      <c r="AV178" s="13" t="s">
        <v>87</v>
      </c>
      <c r="AW178" s="13" t="s">
        <v>34</v>
      </c>
      <c r="AX178" s="13" t="s">
        <v>85</v>
      </c>
      <c r="AY178" s="212" t="s">
        <v>152</v>
      </c>
    </row>
    <row r="179" spans="1:65" s="2" customFormat="1" ht="37.9" customHeight="1">
      <c r="A179" s="34"/>
      <c r="B179" s="35"/>
      <c r="C179" s="228" t="s">
        <v>282</v>
      </c>
      <c r="D179" s="228" t="s">
        <v>263</v>
      </c>
      <c r="E179" s="229" t="s">
        <v>283</v>
      </c>
      <c r="F179" s="230" t="s">
        <v>284</v>
      </c>
      <c r="G179" s="231" t="s">
        <v>165</v>
      </c>
      <c r="H179" s="232">
        <v>293.91300000000001</v>
      </c>
      <c r="I179" s="233"/>
      <c r="J179" s="234">
        <f>ROUND(I179*H179,2)</f>
        <v>0</v>
      </c>
      <c r="K179" s="235"/>
      <c r="L179" s="236"/>
      <c r="M179" s="237" t="s">
        <v>1</v>
      </c>
      <c r="N179" s="238" t="s">
        <v>42</v>
      </c>
      <c r="O179" s="71"/>
      <c r="P179" s="197">
        <f>O179*H179</f>
        <v>0</v>
      </c>
      <c r="Q179" s="197">
        <v>6.0000000000000001E-3</v>
      </c>
      <c r="R179" s="197">
        <f>Q179*H179</f>
        <v>1.7634780000000001</v>
      </c>
      <c r="S179" s="197">
        <v>0</v>
      </c>
      <c r="T179" s="19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285</v>
      </c>
      <c r="AT179" s="199" t="s">
        <v>263</v>
      </c>
      <c r="AU179" s="199" t="s">
        <v>87</v>
      </c>
      <c r="AY179" s="17" t="s">
        <v>152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85</v>
      </c>
      <c r="BK179" s="200">
        <f>ROUND(I179*H179,2)</f>
        <v>0</v>
      </c>
      <c r="BL179" s="17" t="s">
        <v>235</v>
      </c>
      <c r="BM179" s="199" t="s">
        <v>286</v>
      </c>
    </row>
    <row r="180" spans="1:65" s="13" customFormat="1" ht="11.25">
      <c r="B180" s="201"/>
      <c r="C180" s="202"/>
      <c r="D180" s="203" t="s">
        <v>161</v>
      </c>
      <c r="E180" s="202"/>
      <c r="F180" s="205" t="s">
        <v>287</v>
      </c>
      <c r="G180" s="202"/>
      <c r="H180" s="206">
        <v>293.91300000000001</v>
      </c>
      <c r="I180" s="207"/>
      <c r="J180" s="202"/>
      <c r="K180" s="202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161</v>
      </c>
      <c r="AU180" s="212" t="s">
        <v>87</v>
      </c>
      <c r="AV180" s="13" t="s">
        <v>87</v>
      </c>
      <c r="AW180" s="13" t="s">
        <v>4</v>
      </c>
      <c r="AX180" s="13" t="s">
        <v>85</v>
      </c>
      <c r="AY180" s="212" t="s">
        <v>152</v>
      </c>
    </row>
    <row r="181" spans="1:65" s="2" customFormat="1" ht="37.9" customHeight="1">
      <c r="A181" s="34"/>
      <c r="B181" s="35"/>
      <c r="C181" s="187" t="s">
        <v>288</v>
      </c>
      <c r="D181" s="187" t="s">
        <v>155</v>
      </c>
      <c r="E181" s="188" t="s">
        <v>289</v>
      </c>
      <c r="F181" s="189" t="s">
        <v>290</v>
      </c>
      <c r="G181" s="190" t="s">
        <v>165</v>
      </c>
      <c r="H181" s="191">
        <v>144.07499999999999</v>
      </c>
      <c r="I181" s="192"/>
      <c r="J181" s="193">
        <f>ROUND(I181*H181,2)</f>
        <v>0</v>
      </c>
      <c r="K181" s="194"/>
      <c r="L181" s="39"/>
      <c r="M181" s="195" t="s">
        <v>1</v>
      </c>
      <c r="N181" s="196" t="s">
        <v>42</v>
      </c>
      <c r="O181" s="71"/>
      <c r="P181" s="197">
        <f>O181*H181</f>
        <v>0</v>
      </c>
      <c r="Q181" s="197">
        <v>0</v>
      </c>
      <c r="R181" s="197">
        <f>Q181*H181</f>
        <v>0</v>
      </c>
      <c r="S181" s="197">
        <v>2.4E-2</v>
      </c>
      <c r="T181" s="198">
        <f>S181*H181</f>
        <v>3.4577999999999998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235</v>
      </c>
      <c r="AT181" s="199" t="s">
        <v>155</v>
      </c>
      <c r="AU181" s="199" t="s">
        <v>87</v>
      </c>
      <c r="AY181" s="17" t="s">
        <v>152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85</v>
      </c>
      <c r="BK181" s="200">
        <f>ROUND(I181*H181,2)</f>
        <v>0</v>
      </c>
      <c r="BL181" s="17" t="s">
        <v>235</v>
      </c>
      <c r="BM181" s="199" t="s">
        <v>291</v>
      </c>
    </row>
    <row r="182" spans="1:65" s="13" customFormat="1" ht="11.25">
      <c r="B182" s="201"/>
      <c r="C182" s="202"/>
      <c r="D182" s="203" t="s">
        <v>161</v>
      </c>
      <c r="E182" s="204" t="s">
        <v>1</v>
      </c>
      <c r="F182" s="205" t="s">
        <v>292</v>
      </c>
      <c r="G182" s="202"/>
      <c r="H182" s="206">
        <v>144.07499999999999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161</v>
      </c>
      <c r="AU182" s="212" t="s">
        <v>87</v>
      </c>
      <c r="AV182" s="13" t="s">
        <v>87</v>
      </c>
      <c r="AW182" s="13" t="s">
        <v>34</v>
      </c>
      <c r="AX182" s="13" t="s">
        <v>85</v>
      </c>
      <c r="AY182" s="212" t="s">
        <v>152</v>
      </c>
    </row>
    <row r="183" spans="1:65" s="2" customFormat="1" ht="24.2" customHeight="1">
      <c r="A183" s="34"/>
      <c r="B183" s="35"/>
      <c r="C183" s="187" t="s">
        <v>293</v>
      </c>
      <c r="D183" s="187" t="s">
        <v>155</v>
      </c>
      <c r="E183" s="188" t="s">
        <v>294</v>
      </c>
      <c r="F183" s="189" t="s">
        <v>295</v>
      </c>
      <c r="G183" s="190" t="s">
        <v>198</v>
      </c>
      <c r="H183" s="191">
        <v>850</v>
      </c>
      <c r="I183" s="192"/>
      <c r="J183" s="193">
        <f>ROUND(I183*H183,2)</f>
        <v>0</v>
      </c>
      <c r="K183" s="194"/>
      <c r="L183" s="39"/>
      <c r="M183" s="195" t="s">
        <v>1</v>
      </c>
      <c r="N183" s="196" t="s">
        <v>42</v>
      </c>
      <c r="O183" s="71"/>
      <c r="P183" s="197">
        <f>O183*H183</f>
        <v>0</v>
      </c>
      <c r="Q183" s="197">
        <v>3.0000000000000001E-5</v>
      </c>
      <c r="R183" s="197">
        <f>Q183*H183</f>
        <v>2.5500000000000002E-2</v>
      </c>
      <c r="S183" s="197">
        <v>0</v>
      </c>
      <c r="T183" s="19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235</v>
      </c>
      <c r="AT183" s="199" t="s">
        <v>155</v>
      </c>
      <c r="AU183" s="199" t="s">
        <v>87</v>
      </c>
      <c r="AY183" s="17" t="s">
        <v>152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85</v>
      </c>
      <c r="BK183" s="200">
        <f>ROUND(I183*H183,2)</f>
        <v>0</v>
      </c>
      <c r="BL183" s="17" t="s">
        <v>235</v>
      </c>
      <c r="BM183" s="199" t="s">
        <v>296</v>
      </c>
    </row>
    <row r="184" spans="1:65" s="13" customFormat="1" ht="11.25">
      <c r="B184" s="201"/>
      <c r="C184" s="202"/>
      <c r="D184" s="203" t="s">
        <v>161</v>
      </c>
      <c r="E184" s="204" t="s">
        <v>1</v>
      </c>
      <c r="F184" s="205" t="s">
        <v>297</v>
      </c>
      <c r="G184" s="202"/>
      <c r="H184" s="206">
        <v>850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161</v>
      </c>
      <c r="AU184" s="212" t="s">
        <v>87</v>
      </c>
      <c r="AV184" s="13" t="s">
        <v>87</v>
      </c>
      <c r="AW184" s="13" t="s">
        <v>34</v>
      </c>
      <c r="AX184" s="13" t="s">
        <v>85</v>
      </c>
      <c r="AY184" s="212" t="s">
        <v>152</v>
      </c>
    </row>
    <row r="185" spans="1:65" s="2" customFormat="1" ht="16.5" customHeight="1">
      <c r="A185" s="34"/>
      <c r="B185" s="35"/>
      <c r="C185" s="228" t="s">
        <v>298</v>
      </c>
      <c r="D185" s="228" t="s">
        <v>263</v>
      </c>
      <c r="E185" s="229" t="s">
        <v>299</v>
      </c>
      <c r="F185" s="230" t="s">
        <v>300</v>
      </c>
      <c r="G185" s="231" t="s">
        <v>158</v>
      </c>
      <c r="H185" s="232">
        <v>3.1819999999999999</v>
      </c>
      <c r="I185" s="233"/>
      <c r="J185" s="234">
        <f>ROUND(I185*H185,2)</f>
        <v>0</v>
      </c>
      <c r="K185" s="235"/>
      <c r="L185" s="236"/>
      <c r="M185" s="237" t="s">
        <v>1</v>
      </c>
      <c r="N185" s="238" t="s">
        <v>42</v>
      </c>
      <c r="O185" s="71"/>
      <c r="P185" s="197">
        <f>O185*H185</f>
        <v>0</v>
      </c>
      <c r="Q185" s="197">
        <v>0.55000000000000004</v>
      </c>
      <c r="R185" s="197">
        <f>Q185*H185</f>
        <v>1.7501000000000002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285</v>
      </c>
      <c r="AT185" s="199" t="s">
        <v>263</v>
      </c>
      <c r="AU185" s="199" t="s">
        <v>87</v>
      </c>
      <c r="AY185" s="17" t="s">
        <v>152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7" t="s">
        <v>85</v>
      </c>
      <c r="BK185" s="200">
        <f>ROUND(I185*H185,2)</f>
        <v>0</v>
      </c>
      <c r="BL185" s="17" t="s">
        <v>235</v>
      </c>
      <c r="BM185" s="199" t="s">
        <v>301</v>
      </c>
    </row>
    <row r="186" spans="1:65" s="13" customFormat="1" ht="11.25">
      <c r="B186" s="201"/>
      <c r="C186" s="202"/>
      <c r="D186" s="203" t="s">
        <v>161</v>
      </c>
      <c r="E186" s="204" t="s">
        <v>1</v>
      </c>
      <c r="F186" s="205" t="s">
        <v>302</v>
      </c>
      <c r="G186" s="202"/>
      <c r="H186" s="206">
        <v>3.06</v>
      </c>
      <c r="I186" s="207"/>
      <c r="J186" s="202"/>
      <c r="K186" s="202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161</v>
      </c>
      <c r="AU186" s="212" t="s">
        <v>87</v>
      </c>
      <c r="AV186" s="13" t="s">
        <v>87</v>
      </c>
      <c r="AW186" s="13" t="s">
        <v>34</v>
      </c>
      <c r="AX186" s="13" t="s">
        <v>85</v>
      </c>
      <c r="AY186" s="212" t="s">
        <v>152</v>
      </c>
    </row>
    <row r="187" spans="1:65" s="13" customFormat="1" ht="11.25">
      <c r="B187" s="201"/>
      <c r="C187" s="202"/>
      <c r="D187" s="203" t="s">
        <v>161</v>
      </c>
      <c r="E187" s="202"/>
      <c r="F187" s="205" t="s">
        <v>303</v>
      </c>
      <c r="G187" s="202"/>
      <c r="H187" s="206">
        <v>3.1819999999999999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161</v>
      </c>
      <c r="AU187" s="212" t="s">
        <v>87</v>
      </c>
      <c r="AV187" s="13" t="s">
        <v>87</v>
      </c>
      <c r="AW187" s="13" t="s">
        <v>4</v>
      </c>
      <c r="AX187" s="13" t="s">
        <v>85</v>
      </c>
      <c r="AY187" s="212" t="s">
        <v>152</v>
      </c>
    </row>
    <row r="188" spans="1:65" s="2" customFormat="1" ht="24.2" customHeight="1">
      <c r="A188" s="34"/>
      <c r="B188" s="35"/>
      <c r="C188" s="187" t="s">
        <v>304</v>
      </c>
      <c r="D188" s="187" t="s">
        <v>155</v>
      </c>
      <c r="E188" s="188" t="s">
        <v>305</v>
      </c>
      <c r="F188" s="189" t="s">
        <v>306</v>
      </c>
      <c r="G188" s="190" t="s">
        <v>307</v>
      </c>
      <c r="H188" s="239"/>
      <c r="I188" s="192"/>
      <c r="J188" s="193">
        <f>ROUND(I188*H188,2)</f>
        <v>0</v>
      </c>
      <c r="K188" s="194"/>
      <c r="L188" s="39"/>
      <c r="M188" s="195" t="s">
        <v>1</v>
      </c>
      <c r="N188" s="196" t="s">
        <v>42</v>
      </c>
      <c r="O188" s="71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235</v>
      </c>
      <c r="AT188" s="199" t="s">
        <v>155</v>
      </c>
      <c r="AU188" s="199" t="s">
        <v>87</v>
      </c>
      <c r="AY188" s="17" t="s">
        <v>152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85</v>
      </c>
      <c r="BK188" s="200">
        <f>ROUND(I188*H188,2)</f>
        <v>0</v>
      </c>
      <c r="BL188" s="17" t="s">
        <v>235</v>
      </c>
      <c r="BM188" s="199" t="s">
        <v>308</v>
      </c>
    </row>
    <row r="189" spans="1:65" s="12" customFormat="1" ht="22.9" customHeight="1">
      <c r="B189" s="171"/>
      <c r="C189" s="172"/>
      <c r="D189" s="173" t="s">
        <v>76</v>
      </c>
      <c r="E189" s="185" t="s">
        <v>309</v>
      </c>
      <c r="F189" s="185" t="s">
        <v>310</v>
      </c>
      <c r="G189" s="172"/>
      <c r="H189" s="172"/>
      <c r="I189" s="175"/>
      <c r="J189" s="186">
        <f>BK189</f>
        <v>0</v>
      </c>
      <c r="K189" s="172"/>
      <c r="L189" s="177"/>
      <c r="M189" s="178"/>
      <c r="N189" s="179"/>
      <c r="O189" s="179"/>
      <c r="P189" s="180">
        <f>SUM(P190:P192)</f>
        <v>0</v>
      </c>
      <c r="Q189" s="179"/>
      <c r="R189" s="180">
        <f>SUM(R190:R192)</f>
        <v>0.158</v>
      </c>
      <c r="S189" s="179"/>
      <c r="T189" s="181">
        <f>SUM(T190:T192)</f>
        <v>0</v>
      </c>
      <c r="AR189" s="182" t="s">
        <v>87</v>
      </c>
      <c r="AT189" s="183" t="s">
        <v>76</v>
      </c>
      <c r="AU189" s="183" t="s">
        <v>85</v>
      </c>
      <c r="AY189" s="182" t="s">
        <v>152</v>
      </c>
      <c r="BK189" s="184">
        <f>SUM(BK190:BK192)</f>
        <v>0</v>
      </c>
    </row>
    <row r="190" spans="1:65" s="2" customFormat="1" ht="24.2" customHeight="1">
      <c r="A190" s="34"/>
      <c r="B190" s="35"/>
      <c r="C190" s="187" t="s">
        <v>311</v>
      </c>
      <c r="D190" s="187" t="s">
        <v>155</v>
      </c>
      <c r="E190" s="188" t="s">
        <v>312</v>
      </c>
      <c r="F190" s="189" t="s">
        <v>313</v>
      </c>
      <c r="G190" s="190" t="s">
        <v>170</v>
      </c>
      <c r="H190" s="191">
        <v>2</v>
      </c>
      <c r="I190" s="192"/>
      <c r="J190" s="193">
        <f>ROUND(I190*H190,2)</f>
        <v>0</v>
      </c>
      <c r="K190" s="194"/>
      <c r="L190" s="39"/>
      <c r="M190" s="195" t="s">
        <v>1</v>
      </c>
      <c r="N190" s="196" t="s">
        <v>42</v>
      </c>
      <c r="O190" s="71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235</v>
      </c>
      <c r="AT190" s="199" t="s">
        <v>155</v>
      </c>
      <c r="AU190" s="199" t="s">
        <v>87</v>
      </c>
      <c r="AY190" s="17" t="s">
        <v>152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85</v>
      </c>
      <c r="BK190" s="200">
        <f>ROUND(I190*H190,2)</f>
        <v>0</v>
      </c>
      <c r="BL190" s="17" t="s">
        <v>235</v>
      </c>
      <c r="BM190" s="199" t="s">
        <v>314</v>
      </c>
    </row>
    <row r="191" spans="1:65" s="2" customFormat="1" ht="16.5" customHeight="1">
      <c r="A191" s="34"/>
      <c r="B191" s="35"/>
      <c r="C191" s="228" t="s">
        <v>315</v>
      </c>
      <c r="D191" s="228" t="s">
        <v>263</v>
      </c>
      <c r="E191" s="229" t="s">
        <v>316</v>
      </c>
      <c r="F191" s="230" t="s">
        <v>317</v>
      </c>
      <c r="G191" s="231" t="s">
        <v>170</v>
      </c>
      <c r="H191" s="232">
        <v>2</v>
      </c>
      <c r="I191" s="233"/>
      <c r="J191" s="234">
        <f>ROUND(I191*H191,2)</f>
        <v>0</v>
      </c>
      <c r="K191" s="235"/>
      <c r="L191" s="236"/>
      <c r="M191" s="237" t="s">
        <v>1</v>
      </c>
      <c r="N191" s="238" t="s">
        <v>42</v>
      </c>
      <c r="O191" s="71"/>
      <c r="P191" s="197">
        <f>O191*H191</f>
        <v>0</v>
      </c>
      <c r="Q191" s="197">
        <v>7.9000000000000001E-2</v>
      </c>
      <c r="R191" s="197">
        <f>Q191*H191</f>
        <v>0.158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285</v>
      </c>
      <c r="AT191" s="199" t="s">
        <v>263</v>
      </c>
      <c r="AU191" s="199" t="s">
        <v>87</v>
      </c>
      <c r="AY191" s="17" t="s">
        <v>152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85</v>
      </c>
      <c r="BK191" s="200">
        <f>ROUND(I191*H191,2)</f>
        <v>0</v>
      </c>
      <c r="BL191" s="17" t="s">
        <v>235</v>
      </c>
      <c r="BM191" s="199" t="s">
        <v>318</v>
      </c>
    </row>
    <row r="192" spans="1:65" s="2" customFormat="1" ht="37.9" customHeight="1">
      <c r="A192" s="34"/>
      <c r="B192" s="35"/>
      <c r="C192" s="187" t="s">
        <v>319</v>
      </c>
      <c r="D192" s="187" t="s">
        <v>155</v>
      </c>
      <c r="E192" s="188" t="s">
        <v>320</v>
      </c>
      <c r="F192" s="189" t="s">
        <v>321</v>
      </c>
      <c r="G192" s="190" t="s">
        <v>178</v>
      </c>
      <c r="H192" s="191">
        <v>1</v>
      </c>
      <c r="I192" s="192"/>
      <c r="J192" s="193">
        <f>ROUND(I192*H192,2)</f>
        <v>0</v>
      </c>
      <c r="K192" s="194"/>
      <c r="L192" s="39"/>
      <c r="M192" s="195" t="s">
        <v>1</v>
      </c>
      <c r="N192" s="196" t="s">
        <v>42</v>
      </c>
      <c r="O192" s="71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235</v>
      </c>
      <c r="AT192" s="199" t="s">
        <v>155</v>
      </c>
      <c r="AU192" s="199" t="s">
        <v>87</v>
      </c>
      <c r="AY192" s="17" t="s">
        <v>152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7" t="s">
        <v>85</v>
      </c>
      <c r="BK192" s="200">
        <f>ROUND(I192*H192,2)</f>
        <v>0</v>
      </c>
      <c r="BL192" s="17" t="s">
        <v>235</v>
      </c>
      <c r="BM192" s="199" t="s">
        <v>322</v>
      </c>
    </row>
    <row r="193" spans="1:65" s="12" customFormat="1" ht="22.9" customHeight="1">
      <c r="B193" s="171"/>
      <c r="C193" s="172"/>
      <c r="D193" s="173" t="s">
        <v>76</v>
      </c>
      <c r="E193" s="185" t="s">
        <v>323</v>
      </c>
      <c r="F193" s="185" t="s">
        <v>324</v>
      </c>
      <c r="G193" s="172"/>
      <c r="H193" s="172"/>
      <c r="I193" s="175"/>
      <c r="J193" s="186">
        <f>BK193</f>
        <v>0</v>
      </c>
      <c r="K193" s="172"/>
      <c r="L193" s="177"/>
      <c r="M193" s="178"/>
      <c r="N193" s="179"/>
      <c r="O193" s="179"/>
      <c r="P193" s="180">
        <f>SUM(P194:P225)</f>
        <v>0</v>
      </c>
      <c r="Q193" s="179"/>
      <c r="R193" s="180">
        <f>SUM(R194:R225)</f>
        <v>5.1509856400000009</v>
      </c>
      <c r="S193" s="179"/>
      <c r="T193" s="181">
        <f>SUM(T194:T225)</f>
        <v>3.3819599999999999</v>
      </c>
      <c r="AR193" s="182" t="s">
        <v>87</v>
      </c>
      <c r="AT193" s="183" t="s">
        <v>76</v>
      </c>
      <c r="AU193" s="183" t="s">
        <v>85</v>
      </c>
      <c r="AY193" s="182" t="s">
        <v>152</v>
      </c>
      <c r="BK193" s="184">
        <f>SUM(BK194:BK225)</f>
        <v>0</v>
      </c>
    </row>
    <row r="194" spans="1:65" s="2" customFormat="1" ht="16.5" customHeight="1">
      <c r="A194" s="34"/>
      <c r="B194" s="35"/>
      <c r="C194" s="187" t="s">
        <v>285</v>
      </c>
      <c r="D194" s="187" t="s">
        <v>155</v>
      </c>
      <c r="E194" s="188" t="s">
        <v>325</v>
      </c>
      <c r="F194" s="189" t="s">
        <v>326</v>
      </c>
      <c r="G194" s="190" t="s">
        <v>198</v>
      </c>
      <c r="H194" s="191">
        <v>288.8</v>
      </c>
      <c r="I194" s="192"/>
      <c r="J194" s="193">
        <f>ROUND(I194*H194,2)</f>
        <v>0</v>
      </c>
      <c r="K194" s="194"/>
      <c r="L194" s="39"/>
      <c r="M194" s="195" t="s">
        <v>1</v>
      </c>
      <c r="N194" s="196" t="s">
        <v>42</v>
      </c>
      <c r="O194" s="71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235</v>
      </c>
      <c r="AT194" s="199" t="s">
        <v>155</v>
      </c>
      <c r="AU194" s="199" t="s">
        <v>87</v>
      </c>
      <c r="AY194" s="17" t="s">
        <v>152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85</v>
      </c>
      <c r="BK194" s="200">
        <f>ROUND(I194*H194,2)</f>
        <v>0</v>
      </c>
      <c r="BL194" s="17" t="s">
        <v>235</v>
      </c>
      <c r="BM194" s="199" t="s">
        <v>327</v>
      </c>
    </row>
    <row r="195" spans="1:65" s="13" customFormat="1" ht="11.25">
      <c r="B195" s="201"/>
      <c r="C195" s="202"/>
      <c r="D195" s="203" t="s">
        <v>161</v>
      </c>
      <c r="E195" s="204" t="s">
        <v>1</v>
      </c>
      <c r="F195" s="205" t="s">
        <v>328</v>
      </c>
      <c r="G195" s="202"/>
      <c r="H195" s="206">
        <v>288.8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161</v>
      </c>
      <c r="AU195" s="212" t="s">
        <v>87</v>
      </c>
      <c r="AV195" s="13" t="s">
        <v>87</v>
      </c>
      <c r="AW195" s="13" t="s">
        <v>34</v>
      </c>
      <c r="AX195" s="13" t="s">
        <v>85</v>
      </c>
      <c r="AY195" s="212" t="s">
        <v>152</v>
      </c>
    </row>
    <row r="196" spans="1:65" s="2" customFormat="1" ht="24.2" customHeight="1">
      <c r="A196" s="34"/>
      <c r="B196" s="35"/>
      <c r="C196" s="187" t="s">
        <v>329</v>
      </c>
      <c r="D196" s="187" t="s">
        <v>155</v>
      </c>
      <c r="E196" s="188" t="s">
        <v>330</v>
      </c>
      <c r="F196" s="189" t="s">
        <v>331</v>
      </c>
      <c r="G196" s="190" t="s">
        <v>198</v>
      </c>
      <c r="H196" s="191">
        <v>112.14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42</v>
      </c>
      <c r="O196" s="71"/>
      <c r="P196" s="197">
        <f>O196*H196</f>
        <v>0</v>
      </c>
      <c r="Q196" s="197">
        <v>1.363E-2</v>
      </c>
      <c r="R196" s="197">
        <f>Q196*H196</f>
        <v>1.5284682000000001</v>
      </c>
      <c r="S196" s="197">
        <v>1.4E-2</v>
      </c>
      <c r="T196" s="198">
        <f>S196*H196</f>
        <v>1.56996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235</v>
      </c>
      <c r="AT196" s="199" t="s">
        <v>155</v>
      </c>
      <c r="AU196" s="199" t="s">
        <v>87</v>
      </c>
      <c r="AY196" s="17" t="s">
        <v>152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85</v>
      </c>
      <c r="BK196" s="200">
        <f>ROUND(I196*H196,2)</f>
        <v>0</v>
      </c>
      <c r="BL196" s="17" t="s">
        <v>235</v>
      </c>
      <c r="BM196" s="199" t="s">
        <v>332</v>
      </c>
    </row>
    <row r="197" spans="1:65" s="13" customFormat="1" ht="11.25">
      <c r="B197" s="201"/>
      <c r="C197" s="202"/>
      <c r="D197" s="203" t="s">
        <v>161</v>
      </c>
      <c r="E197" s="204" t="s">
        <v>1</v>
      </c>
      <c r="F197" s="205" t="s">
        <v>333</v>
      </c>
      <c r="G197" s="202"/>
      <c r="H197" s="206">
        <v>86.64</v>
      </c>
      <c r="I197" s="207"/>
      <c r="J197" s="202"/>
      <c r="K197" s="202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161</v>
      </c>
      <c r="AU197" s="212" t="s">
        <v>87</v>
      </c>
      <c r="AV197" s="13" t="s">
        <v>87</v>
      </c>
      <c r="AW197" s="13" t="s">
        <v>34</v>
      </c>
      <c r="AX197" s="13" t="s">
        <v>77</v>
      </c>
      <c r="AY197" s="212" t="s">
        <v>152</v>
      </c>
    </row>
    <row r="198" spans="1:65" s="13" customFormat="1" ht="11.25">
      <c r="B198" s="201"/>
      <c r="C198" s="202"/>
      <c r="D198" s="203" t="s">
        <v>161</v>
      </c>
      <c r="E198" s="204" t="s">
        <v>1</v>
      </c>
      <c r="F198" s="205" t="s">
        <v>334</v>
      </c>
      <c r="G198" s="202"/>
      <c r="H198" s="206">
        <v>25.5</v>
      </c>
      <c r="I198" s="207"/>
      <c r="J198" s="202"/>
      <c r="K198" s="202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161</v>
      </c>
      <c r="AU198" s="212" t="s">
        <v>87</v>
      </c>
      <c r="AV198" s="13" t="s">
        <v>87</v>
      </c>
      <c r="AW198" s="13" t="s">
        <v>34</v>
      </c>
      <c r="AX198" s="13" t="s">
        <v>77</v>
      </c>
      <c r="AY198" s="212" t="s">
        <v>152</v>
      </c>
    </row>
    <row r="199" spans="1:65" s="14" customFormat="1" ht="11.25">
      <c r="B199" s="217"/>
      <c r="C199" s="218"/>
      <c r="D199" s="203" t="s">
        <v>161</v>
      </c>
      <c r="E199" s="219" t="s">
        <v>1</v>
      </c>
      <c r="F199" s="220" t="s">
        <v>203</v>
      </c>
      <c r="G199" s="218"/>
      <c r="H199" s="221">
        <v>112.14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161</v>
      </c>
      <c r="AU199" s="227" t="s">
        <v>87</v>
      </c>
      <c r="AV199" s="14" t="s">
        <v>159</v>
      </c>
      <c r="AW199" s="14" t="s">
        <v>34</v>
      </c>
      <c r="AX199" s="14" t="s">
        <v>85</v>
      </c>
      <c r="AY199" s="227" t="s">
        <v>152</v>
      </c>
    </row>
    <row r="200" spans="1:65" s="2" customFormat="1" ht="16.5" customHeight="1">
      <c r="A200" s="34"/>
      <c r="B200" s="35"/>
      <c r="C200" s="187" t="s">
        <v>335</v>
      </c>
      <c r="D200" s="187" t="s">
        <v>155</v>
      </c>
      <c r="E200" s="188" t="s">
        <v>336</v>
      </c>
      <c r="F200" s="189" t="s">
        <v>337</v>
      </c>
      <c r="G200" s="190" t="s">
        <v>165</v>
      </c>
      <c r="H200" s="191">
        <v>111.72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42</v>
      </c>
      <c r="O200" s="71"/>
      <c r="P200" s="197">
        <f>O200*H200</f>
        <v>0</v>
      </c>
      <c r="Q200" s="197">
        <v>0</v>
      </c>
      <c r="R200" s="197">
        <f>Q200*H200</f>
        <v>0</v>
      </c>
      <c r="S200" s="197">
        <v>1.4999999999999999E-2</v>
      </c>
      <c r="T200" s="198">
        <f>S200*H200</f>
        <v>1.6758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235</v>
      </c>
      <c r="AT200" s="199" t="s">
        <v>155</v>
      </c>
      <c r="AU200" s="199" t="s">
        <v>87</v>
      </c>
      <c r="AY200" s="17" t="s">
        <v>152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85</v>
      </c>
      <c r="BK200" s="200">
        <f>ROUND(I200*H200,2)</f>
        <v>0</v>
      </c>
      <c r="BL200" s="17" t="s">
        <v>235</v>
      </c>
      <c r="BM200" s="199" t="s">
        <v>338</v>
      </c>
    </row>
    <row r="201" spans="1:65" s="13" customFormat="1" ht="11.25">
      <c r="B201" s="201"/>
      <c r="C201" s="202"/>
      <c r="D201" s="203" t="s">
        <v>161</v>
      </c>
      <c r="E201" s="204" t="s">
        <v>1</v>
      </c>
      <c r="F201" s="205" t="s">
        <v>339</v>
      </c>
      <c r="G201" s="202"/>
      <c r="H201" s="206">
        <v>111.72</v>
      </c>
      <c r="I201" s="207"/>
      <c r="J201" s="202"/>
      <c r="K201" s="202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161</v>
      </c>
      <c r="AU201" s="212" t="s">
        <v>87</v>
      </c>
      <c r="AV201" s="13" t="s">
        <v>87</v>
      </c>
      <c r="AW201" s="13" t="s">
        <v>34</v>
      </c>
      <c r="AX201" s="13" t="s">
        <v>85</v>
      </c>
      <c r="AY201" s="212" t="s">
        <v>152</v>
      </c>
    </row>
    <row r="202" spans="1:65" s="2" customFormat="1" ht="24.2" customHeight="1">
      <c r="A202" s="34"/>
      <c r="B202" s="35"/>
      <c r="C202" s="187" t="s">
        <v>340</v>
      </c>
      <c r="D202" s="187" t="s">
        <v>155</v>
      </c>
      <c r="E202" s="188" t="s">
        <v>341</v>
      </c>
      <c r="F202" s="189" t="s">
        <v>342</v>
      </c>
      <c r="G202" s="190" t="s">
        <v>165</v>
      </c>
      <c r="H202" s="191">
        <v>111.72</v>
      </c>
      <c r="I202" s="192"/>
      <c r="J202" s="193">
        <f>ROUND(I202*H202,2)</f>
        <v>0</v>
      </c>
      <c r="K202" s="194"/>
      <c r="L202" s="39"/>
      <c r="M202" s="195" t="s">
        <v>1</v>
      </c>
      <c r="N202" s="196" t="s">
        <v>42</v>
      </c>
      <c r="O202" s="7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235</v>
      </c>
      <c r="AT202" s="199" t="s">
        <v>155</v>
      </c>
      <c r="AU202" s="199" t="s">
        <v>87</v>
      </c>
      <c r="AY202" s="17" t="s">
        <v>152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85</v>
      </c>
      <c r="BK202" s="200">
        <f>ROUND(I202*H202,2)</f>
        <v>0</v>
      </c>
      <c r="BL202" s="17" t="s">
        <v>235</v>
      </c>
      <c r="BM202" s="199" t="s">
        <v>343</v>
      </c>
    </row>
    <row r="203" spans="1:65" s="2" customFormat="1" ht="16.5" customHeight="1">
      <c r="A203" s="34"/>
      <c r="B203" s="35"/>
      <c r="C203" s="228" t="s">
        <v>344</v>
      </c>
      <c r="D203" s="228" t="s">
        <v>263</v>
      </c>
      <c r="E203" s="229" t="s">
        <v>345</v>
      </c>
      <c r="F203" s="230" t="s">
        <v>346</v>
      </c>
      <c r="G203" s="231" t="s">
        <v>165</v>
      </c>
      <c r="H203" s="232">
        <v>122.892</v>
      </c>
      <c r="I203" s="233"/>
      <c r="J203" s="234">
        <f>ROUND(I203*H203,2)</f>
        <v>0</v>
      </c>
      <c r="K203" s="235"/>
      <c r="L203" s="236"/>
      <c r="M203" s="237" t="s">
        <v>1</v>
      </c>
      <c r="N203" s="238" t="s">
        <v>42</v>
      </c>
      <c r="O203" s="71"/>
      <c r="P203" s="197">
        <f>O203*H203</f>
        <v>0</v>
      </c>
      <c r="Q203" s="197">
        <v>1.023E-2</v>
      </c>
      <c r="R203" s="197">
        <f>Q203*H203</f>
        <v>1.2571851599999999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285</v>
      </c>
      <c r="AT203" s="199" t="s">
        <v>263</v>
      </c>
      <c r="AU203" s="199" t="s">
        <v>87</v>
      </c>
      <c r="AY203" s="17" t="s">
        <v>152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85</v>
      </c>
      <c r="BK203" s="200">
        <f>ROUND(I203*H203,2)</f>
        <v>0</v>
      </c>
      <c r="BL203" s="17" t="s">
        <v>235</v>
      </c>
      <c r="BM203" s="199" t="s">
        <v>347</v>
      </c>
    </row>
    <row r="204" spans="1:65" s="13" customFormat="1" ht="11.25">
      <c r="B204" s="201"/>
      <c r="C204" s="202"/>
      <c r="D204" s="203" t="s">
        <v>161</v>
      </c>
      <c r="E204" s="202"/>
      <c r="F204" s="205" t="s">
        <v>348</v>
      </c>
      <c r="G204" s="202"/>
      <c r="H204" s="206">
        <v>122.892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161</v>
      </c>
      <c r="AU204" s="212" t="s">
        <v>87</v>
      </c>
      <c r="AV204" s="13" t="s">
        <v>87</v>
      </c>
      <c r="AW204" s="13" t="s">
        <v>4</v>
      </c>
      <c r="AX204" s="13" t="s">
        <v>85</v>
      </c>
      <c r="AY204" s="212" t="s">
        <v>152</v>
      </c>
    </row>
    <row r="205" spans="1:65" s="2" customFormat="1" ht="37.9" customHeight="1">
      <c r="A205" s="34"/>
      <c r="B205" s="35"/>
      <c r="C205" s="187" t="s">
        <v>349</v>
      </c>
      <c r="D205" s="187" t="s">
        <v>155</v>
      </c>
      <c r="E205" s="188" t="s">
        <v>350</v>
      </c>
      <c r="F205" s="189" t="s">
        <v>351</v>
      </c>
      <c r="G205" s="190" t="s">
        <v>165</v>
      </c>
      <c r="H205" s="191">
        <v>9.08</v>
      </c>
      <c r="I205" s="192"/>
      <c r="J205" s="193">
        <f>ROUND(I205*H205,2)</f>
        <v>0</v>
      </c>
      <c r="K205" s="194"/>
      <c r="L205" s="39"/>
      <c r="M205" s="195" t="s">
        <v>1</v>
      </c>
      <c r="N205" s="196" t="s">
        <v>42</v>
      </c>
      <c r="O205" s="71"/>
      <c r="P205" s="197">
        <f>O205*H205</f>
        <v>0</v>
      </c>
      <c r="Q205" s="197">
        <v>0</v>
      </c>
      <c r="R205" s="197">
        <f>Q205*H205</f>
        <v>0</v>
      </c>
      <c r="S205" s="197">
        <v>1.4999999999999999E-2</v>
      </c>
      <c r="T205" s="198">
        <f>S205*H205</f>
        <v>0.13619999999999999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235</v>
      </c>
      <c r="AT205" s="199" t="s">
        <v>155</v>
      </c>
      <c r="AU205" s="199" t="s">
        <v>87</v>
      </c>
      <c r="AY205" s="17" t="s">
        <v>152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85</v>
      </c>
      <c r="BK205" s="200">
        <f>ROUND(I205*H205,2)</f>
        <v>0</v>
      </c>
      <c r="BL205" s="17" t="s">
        <v>235</v>
      </c>
      <c r="BM205" s="199" t="s">
        <v>352</v>
      </c>
    </row>
    <row r="206" spans="1:65" s="13" customFormat="1" ht="11.25">
      <c r="B206" s="201"/>
      <c r="C206" s="202"/>
      <c r="D206" s="203" t="s">
        <v>161</v>
      </c>
      <c r="E206" s="204" t="s">
        <v>1</v>
      </c>
      <c r="F206" s="205" t="s">
        <v>353</v>
      </c>
      <c r="G206" s="202"/>
      <c r="H206" s="206">
        <v>9.08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161</v>
      </c>
      <c r="AU206" s="212" t="s">
        <v>87</v>
      </c>
      <c r="AV206" s="13" t="s">
        <v>87</v>
      </c>
      <c r="AW206" s="13" t="s">
        <v>34</v>
      </c>
      <c r="AX206" s="13" t="s">
        <v>85</v>
      </c>
      <c r="AY206" s="212" t="s">
        <v>152</v>
      </c>
    </row>
    <row r="207" spans="1:65" s="2" customFormat="1" ht="49.15" customHeight="1">
      <c r="A207" s="34"/>
      <c r="B207" s="35"/>
      <c r="C207" s="187" t="s">
        <v>354</v>
      </c>
      <c r="D207" s="187" t="s">
        <v>155</v>
      </c>
      <c r="E207" s="188" t="s">
        <v>355</v>
      </c>
      <c r="F207" s="189" t="s">
        <v>356</v>
      </c>
      <c r="G207" s="190" t="s">
        <v>165</v>
      </c>
      <c r="H207" s="191">
        <v>9.08</v>
      </c>
      <c r="I207" s="192"/>
      <c r="J207" s="193">
        <f>ROUND(I207*H207,2)</f>
        <v>0</v>
      </c>
      <c r="K207" s="194"/>
      <c r="L207" s="39"/>
      <c r="M207" s="195" t="s">
        <v>1</v>
      </c>
      <c r="N207" s="196" t="s">
        <v>42</v>
      </c>
      <c r="O207" s="71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235</v>
      </c>
      <c r="AT207" s="199" t="s">
        <v>155</v>
      </c>
      <c r="AU207" s="199" t="s">
        <v>87</v>
      </c>
      <c r="AY207" s="17" t="s">
        <v>152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85</v>
      </c>
      <c r="BK207" s="200">
        <f>ROUND(I207*H207,2)</f>
        <v>0</v>
      </c>
      <c r="BL207" s="17" t="s">
        <v>235</v>
      </c>
      <c r="BM207" s="199" t="s">
        <v>357</v>
      </c>
    </row>
    <row r="208" spans="1:65" s="2" customFormat="1" ht="33" customHeight="1">
      <c r="A208" s="34"/>
      <c r="B208" s="35"/>
      <c r="C208" s="228" t="s">
        <v>358</v>
      </c>
      <c r="D208" s="228" t="s">
        <v>263</v>
      </c>
      <c r="E208" s="229" t="s">
        <v>359</v>
      </c>
      <c r="F208" s="230" t="s">
        <v>360</v>
      </c>
      <c r="G208" s="231" t="s">
        <v>158</v>
      </c>
      <c r="H208" s="232">
        <v>0.6</v>
      </c>
      <c r="I208" s="233"/>
      <c r="J208" s="234">
        <f>ROUND(I208*H208,2)</f>
        <v>0</v>
      </c>
      <c r="K208" s="235"/>
      <c r="L208" s="236"/>
      <c r="M208" s="237" t="s">
        <v>1</v>
      </c>
      <c r="N208" s="238" t="s">
        <v>42</v>
      </c>
      <c r="O208" s="71"/>
      <c r="P208" s="197">
        <f>O208*H208</f>
        <v>0</v>
      </c>
      <c r="Q208" s="197">
        <v>0.55000000000000004</v>
      </c>
      <c r="R208" s="197">
        <f>Q208*H208</f>
        <v>0.33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285</v>
      </c>
      <c r="AT208" s="199" t="s">
        <v>263</v>
      </c>
      <c r="AU208" s="199" t="s">
        <v>87</v>
      </c>
      <c r="AY208" s="17" t="s">
        <v>152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85</v>
      </c>
      <c r="BK208" s="200">
        <f>ROUND(I208*H208,2)</f>
        <v>0</v>
      </c>
      <c r="BL208" s="17" t="s">
        <v>235</v>
      </c>
      <c r="BM208" s="199" t="s">
        <v>361</v>
      </c>
    </row>
    <row r="209" spans="1:65" s="13" customFormat="1" ht="11.25">
      <c r="B209" s="201"/>
      <c r="C209" s="202"/>
      <c r="D209" s="203" t="s">
        <v>161</v>
      </c>
      <c r="E209" s="204" t="s">
        <v>1</v>
      </c>
      <c r="F209" s="205" t="s">
        <v>362</v>
      </c>
      <c r="G209" s="202"/>
      <c r="H209" s="206">
        <v>0.54500000000000004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161</v>
      </c>
      <c r="AU209" s="212" t="s">
        <v>87</v>
      </c>
      <c r="AV209" s="13" t="s">
        <v>87</v>
      </c>
      <c r="AW209" s="13" t="s">
        <v>34</v>
      </c>
      <c r="AX209" s="13" t="s">
        <v>85</v>
      </c>
      <c r="AY209" s="212" t="s">
        <v>152</v>
      </c>
    </row>
    <row r="210" spans="1:65" s="13" customFormat="1" ht="11.25">
      <c r="B210" s="201"/>
      <c r="C210" s="202"/>
      <c r="D210" s="203" t="s">
        <v>161</v>
      </c>
      <c r="E210" s="202"/>
      <c r="F210" s="205" t="s">
        <v>363</v>
      </c>
      <c r="G210" s="202"/>
      <c r="H210" s="206">
        <v>0.6</v>
      </c>
      <c r="I210" s="207"/>
      <c r="J210" s="202"/>
      <c r="K210" s="202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161</v>
      </c>
      <c r="AU210" s="212" t="s">
        <v>87</v>
      </c>
      <c r="AV210" s="13" t="s">
        <v>87</v>
      </c>
      <c r="AW210" s="13" t="s">
        <v>4</v>
      </c>
      <c r="AX210" s="13" t="s">
        <v>85</v>
      </c>
      <c r="AY210" s="212" t="s">
        <v>152</v>
      </c>
    </row>
    <row r="211" spans="1:65" s="2" customFormat="1" ht="33" customHeight="1">
      <c r="A211" s="34"/>
      <c r="B211" s="35"/>
      <c r="C211" s="187" t="s">
        <v>364</v>
      </c>
      <c r="D211" s="187" t="s">
        <v>155</v>
      </c>
      <c r="E211" s="188" t="s">
        <v>365</v>
      </c>
      <c r="F211" s="189" t="s">
        <v>366</v>
      </c>
      <c r="G211" s="190" t="s">
        <v>158</v>
      </c>
      <c r="H211" s="191">
        <v>3.6720000000000002</v>
      </c>
      <c r="I211" s="192"/>
      <c r="J211" s="193">
        <f>ROUND(I211*H211,2)</f>
        <v>0</v>
      </c>
      <c r="K211" s="194"/>
      <c r="L211" s="39"/>
      <c r="M211" s="195" t="s">
        <v>1</v>
      </c>
      <c r="N211" s="196" t="s">
        <v>42</v>
      </c>
      <c r="O211" s="71"/>
      <c r="P211" s="197">
        <f>O211*H211</f>
        <v>0</v>
      </c>
      <c r="Q211" s="197">
        <v>1.89E-3</v>
      </c>
      <c r="R211" s="197">
        <f>Q211*H211</f>
        <v>6.9400800000000004E-3</v>
      </c>
      <c r="S211" s="197">
        <v>0</v>
      </c>
      <c r="T211" s="19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235</v>
      </c>
      <c r="AT211" s="199" t="s">
        <v>155</v>
      </c>
      <c r="AU211" s="199" t="s">
        <v>87</v>
      </c>
      <c r="AY211" s="17" t="s">
        <v>152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7" t="s">
        <v>85</v>
      </c>
      <c r="BK211" s="200">
        <f>ROUND(I211*H211,2)</f>
        <v>0</v>
      </c>
      <c r="BL211" s="17" t="s">
        <v>235</v>
      </c>
      <c r="BM211" s="199" t="s">
        <v>367</v>
      </c>
    </row>
    <row r="212" spans="1:65" s="13" customFormat="1" ht="11.25">
      <c r="B212" s="201"/>
      <c r="C212" s="202"/>
      <c r="D212" s="203" t="s">
        <v>161</v>
      </c>
      <c r="E212" s="204" t="s">
        <v>1</v>
      </c>
      <c r="F212" s="205" t="s">
        <v>368</v>
      </c>
      <c r="G212" s="202"/>
      <c r="H212" s="206">
        <v>3.6720000000000002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161</v>
      </c>
      <c r="AU212" s="212" t="s">
        <v>87</v>
      </c>
      <c r="AV212" s="13" t="s">
        <v>87</v>
      </c>
      <c r="AW212" s="13" t="s">
        <v>34</v>
      </c>
      <c r="AX212" s="13" t="s">
        <v>85</v>
      </c>
      <c r="AY212" s="212" t="s">
        <v>152</v>
      </c>
    </row>
    <row r="213" spans="1:65" s="2" customFormat="1" ht="24.2" customHeight="1">
      <c r="A213" s="34"/>
      <c r="B213" s="35"/>
      <c r="C213" s="187" t="s">
        <v>369</v>
      </c>
      <c r="D213" s="187" t="s">
        <v>155</v>
      </c>
      <c r="E213" s="188" t="s">
        <v>370</v>
      </c>
      <c r="F213" s="189" t="s">
        <v>371</v>
      </c>
      <c r="G213" s="190" t="s">
        <v>165</v>
      </c>
      <c r="H213" s="191">
        <v>288.14999999999998</v>
      </c>
      <c r="I213" s="192"/>
      <c r="J213" s="193">
        <f>ROUND(I213*H213,2)</f>
        <v>0</v>
      </c>
      <c r="K213" s="194"/>
      <c r="L213" s="39"/>
      <c r="M213" s="195" t="s">
        <v>1</v>
      </c>
      <c r="N213" s="196" t="s">
        <v>42</v>
      </c>
      <c r="O213" s="71"/>
      <c r="P213" s="197">
        <f>O213*H213</f>
        <v>0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235</v>
      </c>
      <c r="AT213" s="199" t="s">
        <v>155</v>
      </c>
      <c r="AU213" s="199" t="s">
        <v>87</v>
      </c>
      <c r="AY213" s="17" t="s">
        <v>152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7" t="s">
        <v>85</v>
      </c>
      <c r="BK213" s="200">
        <f>ROUND(I213*H213,2)</f>
        <v>0</v>
      </c>
      <c r="BL213" s="17" t="s">
        <v>235</v>
      </c>
      <c r="BM213" s="199" t="s">
        <v>372</v>
      </c>
    </row>
    <row r="214" spans="1:65" s="2" customFormat="1" ht="16.5" customHeight="1">
      <c r="A214" s="34"/>
      <c r="B214" s="35"/>
      <c r="C214" s="228" t="s">
        <v>373</v>
      </c>
      <c r="D214" s="228" t="s">
        <v>263</v>
      </c>
      <c r="E214" s="229" t="s">
        <v>299</v>
      </c>
      <c r="F214" s="230" t="s">
        <v>300</v>
      </c>
      <c r="G214" s="231" t="s">
        <v>158</v>
      </c>
      <c r="H214" s="232">
        <v>2.2440000000000002</v>
      </c>
      <c r="I214" s="233"/>
      <c r="J214" s="234">
        <f>ROUND(I214*H214,2)</f>
        <v>0</v>
      </c>
      <c r="K214" s="235"/>
      <c r="L214" s="236"/>
      <c r="M214" s="237" t="s">
        <v>1</v>
      </c>
      <c r="N214" s="238" t="s">
        <v>42</v>
      </c>
      <c r="O214" s="71"/>
      <c r="P214" s="197">
        <f>O214*H214</f>
        <v>0</v>
      </c>
      <c r="Q214" s="197">
        <v>0.55000000000000004</v>
      </c>
      <c r="R214" s="197">
        <f>Q214*H214</f>
        <v>1.2342000000000002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285</v>
      </c>
      <c r="AT214" s="199" t="s">
        <v>263</v>
      </c>
      <c r="AU214" s="199" t="s">
        <v>87</v>
      </c>
      <c r="AY214" s="17" t="s">
        <v>152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85</v>
      </c>
      <c r="BK214" s="200">
        <f>ROUND(I214*H214,2)</f>
        <v>0</v>
      </c>
      <c r="BL214" s="17" t="s">
        <v>235</v>
      </c>
      <c r="BM214" s="199" t="s">
        <v>374</v>
      </c>
    </row>
    <row r="215" spans="1:65" s="13" customFormat="1" ht="11.25">
      <c r="B215" s="201"/>
      <c r="C215" s="202"/>
      <c r="D215" s="203" t="s">
        <v>161</v>
      </c>
      <c r="E215" s="204" t="s">
        <v>1</v>
      </c>
      <c r="F215" s="205" t="s">
        <v>375</v>
      </c>
      <c r="G215" s="202"/>
      <c r="H215" s="206">
        <v>2.04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161</v>
      </c>
      <c r="AU215" s="212" t="s">
        <v>87</v>
      </c>
      <c r="AV215" s="13" t="s">
        <v>87</v>
      </c>
      <c r="AW215" s="13" t="s">
        <v>34</v>
      </c>
      <c r="AX215" s="13" t="s">
        <v>77</v>
      </c>
      <c r="AY215" s="212" t="s">
        <v>152</v>
      </c>
    </row>
    <row r="216" spans="1:65" s="15" customFormat="1" ht="11.25">
      <c r="B216" s="240"/>
      <c r="C216" s="241"/>
      <c r="D216" s="203" t="s">
        <v>161</v>
      </c>
      <c r="E216" s="242" t="s">
        <v>1</v>
      </c>
      <c r="F216" s="243" t="s">
        <v>376</v>
      </c>
      <c r="G216" s="241"/>
      <c r="H216" s="244">
        <v>2.04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161</v>
      </c>
      <c r="AU216" s="250" t="s">
        <v>87</v>
      </c>
      <c r="AV216" s="15" t="s">
        <v>153</v>
      </c>
      <c r="AW216" s="15" t="s">
        <v>34</v>
      </c>
      <c r="AX216" s="15" t="s">
        <v>77</v>
      </c>
      <c r="AY216" s="250" t="s">
        <v>152</v>
      </c>
    </row>
    <row r="217" spans="1:65" s="13" customFormat="1" ht="11.25">
      <c r="B217" s="201"/>
      <c r="C217" s="202"/>
      <c r="D217" s="203" t="s">
        <v>161</v>
      </c>
      <c r="E217" s="204" t="s">
        <v>1</v>
      </c>
      <c r="F217" s="205" t="s">
        <v>377</v>
      </c>
      <c r="G217" s="202"/>
      <c r="H217" s="206">
        <v>0.20399999999999999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161</v>
      </c>
      <c r="AU217" s="212" t="s">
        <v>87</v>
      </c>
      <c r="AV217" s="13" t="s">
        <v>87</v>
      </c>
      <c r="AW217" s="13" t="s">
        <v>34</v>
      </c>
      <c r="AX217" s="13" t="s">
        <v>77</v>
      </c>
      <c r="AY217" s="212" t="s">
        <v>152</v>
      </c>
    </row>
    <row r="218" spans="1:65" s="14" customFormat="1" ht="11.25">
      <c r="B218" s="217"/>
      <c r="C218" s="218"/>
      <c r="D218" s="203" t="s">
        <v>161</v>
      </c>
      <c r="E218" s="219" t="s">
        <v>1</v>
      </c>
      <c r="F218" s="220" t="s">
        <v>203</v>
      </c>
      <c r="G218" s="218"/>
      <c r="H218" s="221">
        <v>2.2440000000000002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161</v>
      </c>
      <c r="AU218" s="227" t="s">
        <v>87</v>
      </c>
      <c r="AV218" s="14" t="s">
        <v>159</v>
      </c>
      <c r="AW218" s="14" t="s">
        <v>34</v>
      </c>
      <c r="AX218" s="14" t="s">
        <v>85</v>
      </c>
      <c r="AY218" s="227" t="s">
        <v>152</v>
      </c>
    </row>
    <row r="219" spans="1:65" s="2" customFormat="1" ht="24.2" customHeight="1">
      <c r="A219" s="34"/>
      <c r="B219" s="35"/>
      <c r="C219" s="187" t="s">
        <v>378</v>
      </c>
      <c r="D219" s="187" t="s">
        <v>155</v>
      </c>
      <c r="E219" s="188" t="s">
        <v>379</v>
      </c>
      <c r="F219" s="189" t="s">
        <v>380</v>
      </c>
      <c r="G219" s="190" t="s">
        <v>198</v>
      </c>
      <c r="H219" s="191">
        <v>288.8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42</v>
      </c>
      <c r="O219" s="71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235</v>
      </c>
      <c r="AT219" s="199" t="s">
        <v>155</v>
      </c>
      <c r="AU219" s="199" t="s">
        <v>87</v>
      </c>
      <c r="AY219" s="17" t="s">
        <v>152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85</v>
      </c>
      <c r="BK219" s="200">
        <f>ROUND(I219*H219,2)</f>
        <v>0</v>
      </c>
      <c r="BL219" s="17" t="s">
        <v>235</v>
      </c>
      <c r="BM219" s="199" t="s">
        <v>381</v>
      </c>
    </row>
    <row r="220" spans="1:65" s="2" customFormat="1" ht="16.5" customHeight="1">
      <c r="A220" s="34"/>
      <c r="B220" s="35"/>
      <c r="C220" s="228" t="s">
        <v>382</v>
      </c>
      <c r="D220" s="228" t="s">
        <v>263</v>
      </c>
      <c r="E220" s="229" t="s">
        <v>299</v>
      </c>
      <c r="F220" s="230" t="s">
        <v>300</v>
      </c>
      <c r="G220" s="231" t="s">
        <v>158</v>
      </c>
      <c r="H220" s="232">
        <v>1.1439999999999999</v>
      </c>
      <c r="I220" s="233"/>
      <c r="J220" s="234">
        <f>ROUND(I220*H220,2)</f>
        <v>0</v>
      </c>
      <c r="K220" s="235"/>
      <c r="L220" s="236"/>
      <c r="M220" s="237" t="s">
        <v>1</v>
      </c>
      <c r="N220" s="238" t="s">
        <v>42</v>
      </c>
      <c r="O220" s="71"/>
      <c r="P220" s="197">
        <f>O220*H220</f>
        <v>0</v>
      </c>
      <c r="Q220" s="197">
        <v>0.55000000000000004</v>
      </c>
      <c r="R220" s="197">
        <f>Q220*H220</f>
        <v>0.62919999999999998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285</v>
      </c>
      <c r="AT220" s="199" t="s">
        <v>263</v>
      </c>
      <c r="AU220" s="199" t="s">
        <v>87</v>
      </c>
      <c r="AY220" s="17" t="s">
        <v>152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85</v>
      </c>
      <c r="BK220" s="200">
        <f>ROUND(I220*H220,2)</f>
        <v>0</v>
      </c>
      <c r="BL220" s="17" t="s">
        <v>235</v>
      </c>
      <c r="BM220" s="199" t="s">
        <v>383</v>
      </c>
    </row>
    <row r="221" spans="1:65" s="13" customFormat="1" ht="11.25">
      <c r="B221" s="201"/>
      <c r="C221" s="202"/>
      <c r="D221" s="203" t="s">
        <v>161</v>
      </c>
      <c r="E221" s="204" t="s">
        <v>1</v>
      </c>
      <c r="F221" s="205" t="s">
        <v>384</v>
      </c>
      <c r="G221" s="202"/>
      <c r="H221" s="206">
        <v>1.04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161</v>
      </c>
      <c r="AU221" s="212" t="s">
        <v>87</v>
      </c>
      <c r="AV221" s="13" t="s">
        <v>87</v>
      </c>
      <c r="AW221" s="13" t="s">
        <v>34</v>
      </c>
      <c r="AX221" s="13" t="s">
        <v>85</v>
      </c>
      <c r="AY221" s="212" t="s">
        <v>152</v>
      </c>
    </row>
    <row r="222" spans="1:65" s="13" customFormat="1" ht="11.25">
      <c r="B222" s="201"/>
      <c r="C222" s="202"/>
      <c r="D222" s="203" t="s">
        <v>161</v>
      </c>
      <c r="E222" s="202"/>
      <c r="F222" s="205" t="s">
        <v>385</v>
      </c>
      <c r="G222" s="202"/>
      <c r="H222" s="206">
        <v>1.1439999999999999</v>
      </c>
      <c r="I222" s="207"/>
      <c r="J222" s="202"/>
      <c r="K222" s="202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161</v>
      </c>
      <c r="AU222" s="212" t="s">
        <v>87</v>
      </c>
      <c r="AV222" s="13" t="s">
        <v>87</v>
      </c>
      <c r="AW222" s="13" t="s">
        <v>4</v>
      </c>
      <c r="AX222" s="13" t="s">
        <v>85</v>
      </c>
      <c r="AY222" s="212" t="s">
        <v>152</v>
      </c>
    </row>
    <row r="223" spans="1:65" s="2" customFormat="1" ht="24.2" customHeight="1">
      <c r="A223" s="34"/>
      <c r="B223" s="35"/>
      <c r="C223" s="187" t="s">
        <v>386</v>
      </c>
      <c r="D223" s="187" t="s">
        <v>155</v>
      </c>
      <c r="E223" s="188" t="s">
        <v>387</v>
      </c>
      <c r="F223" s="189" t="s">
        <v>388</v>
      </c>
      <c r="G223" s="190" t="s">
        <v>158</v>
      </c>
      <c r="H223" s="191">
        <v>7.06</v>
      </c>
      <c r="I223" s="192"/>
      <c r="J223" s="193">
        <f>ROUND(I223*H223,2)</f>
        <v>0</v>
      </c>
      <c r="K223" s="194"/>
      <c r="L223" s="39"/>
      <c r="M223" s="195" t="s">
        <v>1</v>
      </c>
      <c r="N223" s="196" t="s">
        <v>42</v>
      </c>
      <c r="O223" s="71"/>
      <c r="P223" s="197">
        <f>O223*H223</f>
        <v>0</v>
      </c>
      <c r="Q223" s="197">
        <v>2.3369999999999998E-2</v>
      </c>
      <c r="R223" s="197">
        <f>Q223*H223</f>
        <v>0.16499219999999998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235</v>
      </c>
      <c r="AT223" s="199" t="s">
        <v>155</v>
      </c>
      <c r="AU223" s="199" t="s">
        <v>87</v>
      </c>
      <c r="AY223" s="17" t="s">
        <v>152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85</v>
      </c>
      <c r="BK223" s="200">
        <f>ROUND(I223*H223,2)</f>
        <v>0</v>
      </c>
      <c r="BL223" s="17" t="s">
        <v>235</v>
      </c>
      <c r="BM223" s="199" t="s">
        <v>389</v>
      </c>
    </row>
    <row r="224" spans="1:65" s="13" customFormat="1" ht="11.25">
      <c r="B224" s="201"/>
      <c r="C224" s="202"/>
      <c r="D224" s="203" t="s">
        <v>161</v>
      </c>
      <c r="E224" s="204" t="s">
        <v>1</v>
      </c>
      <c r="F224" s="205" t="s">
        <v>390</v>
      </c>
      <c r="G224" s="202"/>
      <c r="H224" s="206">
        <v>7.06</v>
      </c>
      <c r="I224" s="207"/>
      <c r="J224" s="202"/>
      <c r="K224" s="202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161</v>
      </c>
      <c r="AU224" s="212" t="s">
        <v>87</v>
      </c>
      <c r="AV224" s="13" t="s">
        <v>87</v>
      </c>
      <c r="AW224" s="13" t="s">
        <v>34</v>
      </c>
      <c r="AX224" s="13" t="s">
        <v>85</v>
      </c>
      <c r="AY224" s="212" t="s">
        <v>152</v>
      </c>
    </row>
    <row r="225" spans="1:65" s="2" customFormat="1" ht="24.2" customHeight="1">
      <c r="A225" s="34"/>
      <c r="B225" s="35"/>
      <c r="C225" s="187" t="s">
        <v>391</v>
      </c>
      <c r="D225" s="187" t="s">
        <v>155</v>
      </c>
      <c r="E225" s="188" t="s">
        <v>392</v>
      </c>
      <c r="F225" s="189" t="s">
        <v>393</v>
      </c>
      <c r="G225" s="190" t="s">
        <v>307</v>
      </c>
      <c r="H225" s="239"/>
      <c r="I225" s="192"/>
      <c r="J225" s="193">
        <f>ROUND(I225*H225,2)</f>
        <v>0</v>
      </c>
      <c r="K225" s="194"/>
      <c r="L225" s="39"/>
      <c r="M225" s="195" t="s">
        <v>1</v>
      </c>
      <c r="N225" s="196" t="s">
        <v>42</v>
      </c>
      <c r="O225" s="71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235</v>
      </c>
      <c r="AT225" s="199" t="s">
        <v>155</v>
      </c>
      <c r="AU225" s="199" t="s">
        <v>87</v>
      </c>
      <c r="AY225" s="17" t="s">
        <v>152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85</v>
      </c>
      <c r="BK225" s="200">
        <f>ROUND(I225*H225,2)</f>
        <v>0</v>
      </c>
      <c r="BL225" s="17" t="s">
        <v>235</v>
      </c>
      <c r="BM225" s="199" t="s">
        <v>394</v>
      </c>
    </row>
    <row r="226" spans="1:65" s="12" customFormat="1" ht="22.9" customHeight="1">
      <c r="B226" s="171"/>
      <c r="C226" s="172"/>
      <c r="D226" s="173" t="s">
        <v>76</v>
      </c>
      <c r="E226" s="185" t="s">
        <v>395</v>
      </c>
      <c r="F226" s="185" t="s">
        <v>396</v>
      </c>
      <c r="G226" s="172"/>
      <c r="H226" s="172"/>
      <c r="I226" s="175"/>
      <c r="J226" s="186">
        <f>BK226</f>
        <v>0</v>
      </c>
      <c r="K226" s="172"/>
      <c r="L226" s="177"/>
      <c r="M226" s="178"/>
      <c r="N226" s="179"/>
      <c r="O226" s="179"/>
      <c r="P226" s="180">
        <f>SUM(P227:P273)</f>
        <v>0</v>
      </c>
      <c r="Q226" s="179"/>
      <c r="R226" s="180">
        <f>SUM(R227:R273)</f>
        <v>2.7336327499999999</v>
      </c>
      <c r="S226" s="179"/>
      <c r="T226" s="181">
        <f>SUM(T227:T273)</f>
        <v>0.488792</v>
      </c>
      <c r="AR226" s="182" t="s">
        <v>87</v>
      </c>
      <c r="AT226" s="183" t="s">
        <v>76</v>
      </c>
      <c r="AU226" s="183" t="s">
        <v>85</v>
      </c>
      <c r="AY226" s="182" t="s">
        <v>152</v>
      </c>
      <c r="BK226" s="184">
        <f>SUM(BK227:BK273)</f>
        <v>0</v>
      </c>
    </row>
    <row r="227" spans="1:65" s="2" customFormat="1" ht="37.9" customHeight="1">
      <c r="A227" s="34"/>
      <c r="B227" s="35"/>
      <c r="C227" s="187" t="s">
        <v>397</v>
      </c>
      <c r="D227" s="187" t="s">
        <v>155</v>
      </c>
      <c r="E227" s="188" t="s">
        <v>398</v>
      </c>
      <c r="F227" s="189" t="s">
        <v>399</v>
      </c>
      <c r="G227" s="190" t="s">
        <v>165</v>
      </c>
      <c r="H227" s="191">
        <v>288.8</v>
      </c>
      <c r="I227" s="192"/>
      <c r="J227" s="193">
        <f>ROUND(I227*H227,2)</f>
        <v>0</v>
      </c>
      <c r="K227" s="194"/>
      <c r="L227" s="39"/>
      <c r="M227" s="195" t="s">
        <v>1</v>
      </c>
      <c r="N227" s="196" t="s">
        <v>42</v>
      </c>
      <c r="O227" s="71"/>
      <c r="P227" s="197">
        <f>O227*H227</f>
        <v>0</v>
      </c>
      <c r="Q227" s="197">
        <v>6.6E-3</v>
      </c>
      <c r="R227" s="197">
        <f>Q227*H227</f>
        <v>1.90608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235</v>
      </c>
      <c r="AT227" s="199" t="s">
        <v>155</v>
      </c>
      <c r="AU227" s="199" t="s">
        <v>87</v>
      </c>
      <c r="AY227" s="17" t="s">
        <v>152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85</v>
      </c>
      <c r="BK227" s="200">
        <f>ROUND(I227*H227,2)</f>
        <v>0</v>
      </c>
      <c r="BL227" s="17" t="s">
        <v>235</v>
      </c>
      <c r="BM227" s="199" t="s">
        <v>400</v>
      </c>
    </row>
    <row r="228" spans="1:65" s="2" customFormat="1" ht="78">
      <c r="A228" s="34"/>
      <c r="B228" s="35"/>
      <c r="C228" s="36"/>
      <c r="D228" s="203" t="s">
        <v>172</v>
      </c>
      <c r="E228" s="36"/>
      <c r="F228" s="213" t="s">
        <v>401</v>
      </c>
      <c r="G228" s="36"/>
      <c r="H228" s="36"/>
      <c r="I228" s="214"/>
      <c r="J228" s="36"/>
      <c r="K228" s="36"/>
      <c r="L228" s="39"/>
      <c r="M228" s="215"/>
      <c r="N228" s="216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172</v>
      </c>
      <c r="AU228" s="17" t="s">
        <v>87</v>
      </c>
    </row>
    <row r="229" spans="1:65" s="2" customFormat="1" ht="33" customHeight="1">
      <c r="A229" s="34"/>
      <c r="B229" s="35"/>
      <c r="C229" s="187" t="s">
        <v>402</v>
      </c>
      <c r="D229" s="187" t="s">
        <v>155</v>
      </c>
      <c r="E229" s="188" t="s">
        <v>403</v>
      </c>
      <c r="F229" s="189" t="s">
        <v>404</v>
      </c>
      <c r="G229" s="190" t="s">
        <v>198</v>
      </c>
      <c r="H229" s="191">
        <v>23.5</v>
      </c>
      <c r="I229" s="192"/>
      <c r="J229" s="193">
        <f>ROUND(I229*H229,2)</f>
        <v>0</v>
      </c>
      <c r="K229" s="194"/>
      <c r="L229" s="39"/>
      <c r="M229" s="195" t="s">
        <v>1</v>
      </c>
      <c r="N229" s="196" t="s">
        <v>42</v>
      </c>
      <c r="O229" s="71"/>
      <c r="P229" s="197">
        <f>O229*H229</f>
        <v>0</v>
      </c>
      <c r="Q229" s="197">
        <v>2.2300000000000002E-3</v>
      </c>
      <c r="R229" s="197">
        <f>Q229*H229</f>
        <v>5.2405000000000007E-2</v>
      </c>
      <c r="S229" s="197">
        <v>0</v>
      </c>
      <c r="T229" s="19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9" t="s">
        <v>235</v>
      </c>
      <c r="AT229" s="199" t="s">
        <v>155</v>
      </c>
      <c r="AU229" s="199" t="s">
        <v>87</v>
      </c>
      <c r="AY229" s="17" t="s">
        <v>152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7" t="s">
        <v>85</v>
      </c>
      <c r="BK229" s="200">
        <f>ROUND(I229*H229,2)</f>
        <v>0</v>
      </c>
      <c r="BL229" s="17" t="s">
        <v>235</v>
      </c>
      <c r="BM229" s="199" t="s">
        <v>405</v>
      </c>
    </row>
    <row r="230" spans="1:65" s="2" customFormat="1" ht="78">
      <c r="A230" s="34"/>
      <c r="B230" s="35"/>
      <c r="C230" s="36"/>
      <c r="D230" s="203" t="s">
        <v>172</v>
      </c>
      <c r="E230" s="36"/>
      <c r="F230" s="213" t="s">
        <v>406</v>
      </c>
      <c r="G230" s="36"/>
      <c r="H230" s="36"/>
      <c r="I230" s="214"/>
      <c r="J230" s="36"/>
      <c r="K230" s="36"/>
      <c r="L230" s="39"/>
      <c r="M230" s="215"/>
      <c r="N230" s="216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172</v>
      </c>
      <c r="AU230" s="17" t="s">
        <v>87</v>
      </c>
    </row>
    <row r="231" spans="1:65" s="13" customFormat="1" ht="11.25">
      <c r="B231" s="201"/>
      <c r="C231" s="202"/>
      <c r="D231" s="203" t="s">
        <v>161</v>
      </c>
      <c r="E231" s="204" t="s">
        <v>1</v>
      </c>
      <c r="F231" s="205" t="s">
        <v>407</v>
      </c>
      <c r="G231" s="202"/>
      <c r="H231" s="206">
        <v>23.5</v>
      </c>
      <c r="I231" s="207"/>
      <c r="J231" s="202"/>
      <c r="K231" s="202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161</v>
      </c>
      <c r="AU231" s="212" t="s">
        <v>87</v>
      </c>
      <c r="AV231" s="13" t="s">
        <v>87</v>
      </c>
      <c r="AW231" s="13" t="s">
        <v>34</v>
      </c>
      <c r="AX231" s="13" t="s">
        <v>85</v>
      </c>
      <c r="AY231" s="212" t="s">
        <v>152</v>
      </c>
    </row>
    <row r="232" spans="1:65" s="2" customFormat="1" ht="16.5" customHeight="1">
      <c r="A232" s="34"/>
      <c r="B232" s="35"/>
      <c r="C232" s="187" t="s">
        <v>408</v>
      </c>
      <c r="D232" s="187" t="s">
        <v>155</v>
      </c>
      <c r="E232" s="188" t="s">
        <v>409</v>
      </c>
      <c r="F232" s="189" t="s">
        <v>410</v>
      </c>
      <c r="G232" s="190" t="s">
        <v>198</v>
      </c>
      <c r="H232" s="191">
        <v>22</v>
      </c>
      <c r="I232" s="192"/>
      <c r="J232" s="193">
        <f>ROUND(I232*H232,2)</f>
        <v>0</v>
      </c>
      <c r="K232" s="194"/>
      <c r="L232" s="39"/>
      <c r="M232" s="195" t="s">
        <v>1</v>
      </c>
      <c r="N232" s="196" t="s">
        <v>42</v>
      </c>
      <c r="O232" s="71"/>
      <c r="P232" s="197">
        <f>O232*H232</f>
        <v>0</v>
      </c>
      <c r="Q232" s="197">
        <v>0</v>
      </c>
      <c r="R232" s="197">
        <f>Q232*H232</f>
        <v>0</v>
      </c>
      <c r="S232" s="197">
        <v>3.48E-3</v>
      </c>
      <c r="T232" s="198">
        <f>S232*H232</f>
        <v>7.6560000000000003E-2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235</v>
      </c>
      <c r="AT232" s="199" t="s">
        <v>155</v>
      </c>
      <c r="AU232" s="199" t="s">
        <v>87</v>
      </c>
      <c r="AY232" s="17" t="s">
        <v>152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85</v>
      </c>
      <c r="BK232" s="200">
        <f>ROUND(I232*H232,2)</f>
        <v>0</v>
      </c>
      <c r="BL232" s="17" t="s">
        <v>235</v>
      </c>
      <c r="BM232" s="199" t="s">
        <v>411</v>
      </c>
    </row>
    <row r="233" spans="1:65" s="13" customFormat="1" ht="11.25">
      <c r="B233" s="201"/>
      <c r="C233" s="202"/>
      <c r="D233" s="203" t="s">
        <v>161</v>
      </c>
      <c r="E233" s="204" t="s">
        <v>1</v>
      </c>
      <c r="F233" s="205" t="s">
        <v>412</v>
      </c>
      <c r="G233" s="202"/>
      <c r="H233" s="206">
        <v>22</v>
      </c>
      <c r="I233" s="207"/>
      <c r="J233" s="202"/>
      <c r="K233" s="202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161</v>
      </c>
      <c r="AU233" s="212" t="s">
        <v>87</v>
      </c>
      <c r="AV233" s="13" t="s">
        <v>87</v>
      </c>
      <c r="AW233" s="13" t="s">
        <v>34</v>
      </c>
      <c r="AX233" s="13" t="s">
        <v>85</v>
      </c>
      <c r="AY233" s="212" t="s">
        <v>152</v>
      </c>
    </row>
    <row r="234" spans="1:65" s="2" customFormat="1" ht="24.2" customHeight="1">
      <c r="A234" s="34"/>
      <c r="B234" s="35"/>
      <c r="C234" s="187" t="s">
        <v>413</v>
      </c>
      <c r="D234" s="187" t="s">
        <v>155</v>
      </c>
      <c r="E234" s="188" t="s">
        <v>414</v>
      </c>
      <c r="F234" s="189" t="s">
        <v>415</v>
      </c>
      <c r="G234" s="190" t="s">
        <v>198</v>
      </c>
      <c r="H234" s="191">
        <v>22</v>
      </c>
      <c r="I234" s="192"/>
      <c r="J234" s="193">
        <f>ROUND(I234*H234,2)</f>
        <v>0</v>
      </c>
      <c r="K234" s="194"/>
      <c r="L234" s="39"/>
      <c r="M234" s="195" t="s">
        <v>1</v>
      </c>
      <c r="N234" s="196" t="s">
        <v>42</v>
      </c>
      <c r="O234" s="71"/>
      <c r="P234" s="197">
        <f>O234*H234</f>
        <v>0</v>
      </c>
      <c r="Q234" s="197">
        <v>4.3400000000000001E-3</v>
      </c>
      <c r="R234" s="197">
        <f>Q234*H234</f>
        <v>9.5480000000000009E-2</v>
      </c>
      <c r="S234" s="197">
        <v>0</v>
      </c>
      <c r="T234" s="19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235</v>
      </c>
      <c r="AT234" s="199" t="s">
        <v>155</v>
      </c>
      <c r="AU234" s="199" t="s">
        <v>87</v>
      </c>
      <c r="AY234" s="17" t="s">
        <v>152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85</v>
      </c>
      <c r="BK234" s="200">
        <f>ROUND(I234*H234,2)</f>
        <v>0</v>
      </c>
      <c r="BL234" s="17" t="s">
        <v>235</v>
      </c>
      <c r="BM234" s="199" t="s">
        <v>416</v>
      </c>
    </row>
    <row r="235" spans="1:65" s="2" customFormat="1" ht="78">
      <c r="A235" s="34"/>
      <c r="B235" s="35"/>
      <c r="C235" s="36"/>
      <c r="D235" s="203" t="s">
        <v>172</v>
      </c>
      <c r="E235" s="36"/>
      <c r="F235" s="213" t="s">
        <v>406</v>
      </c>
      <c r="G235" s="36"/>
      <c r="H235" s="36"/>
      <c r="I235" s="214"/>
      <c r="J235" s="36"/>
      <c r="K235" s="36"/>
      <c r="L235" s="39"/>
      <c r="M235" s="215"/>
      <c r="N235" s="216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172</v>
      </c>
      <c r="AU235" s="17" t="s">
        <v>87</v>
      </c>
    </row>
    <row r="236" spans="1:65" s="2" customFormat="1" ht="16.5" customHeight="1">
      <c r="A236" s="34"/>
      <c r="B236" s="35"/>
      <c r="C236" s="187" t="s">
        <v>417</v>
      </c>
      <c r="D236" s="187" t="s">
        <v>155</v>
      </c>
      <c r="E236" s="188" t="s">
        <v>418</v>
      </c>
      <c r="F236" s="189" t="s">
        <v>419</v>
      </c>
      <c r="G236" s="190" t="s">
        <v>198</v>
      </c>
      <c r="H236" s="191">
        <v>45.4</v>
      </c>
      <c r="I236" s="192"/>
      <c r="J236" s="193">
        <f>ROUND(I236*H236,2)</f>
        <v>0</v>
      </c>
      <c r="K236" s="194"/>
      <c r="L236" s="39"/>
      <c r="M236" s="195" t="s">
        <v>1</v>
      </c>
      <c r="N236" s="196" t="s">
        <v>42</v>
      </c>
      <c r="O236" s="71"/>
      <c r="P236" s="197">
        <f>O236*H236</f>
        <v>0</v>
      </c>
      <c r="Q236" s="197">
        <v>0</v>
      </c>
      <c r="R236" s="197">
        <f>Q236*H236</f>
        <v>0</v>
      </c>
      <c r="S236" s="197">
        <v>1.6999999999999999E-3</v>
      </c>
      <c r="T236" s="198">
        <f>S236*H236</f>
        <v>7.7179999999999999E-2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235</v>
      </c>
      <c r="AT236" s="199" t="s">
        <v>155</v>
      </c>
      <c r="AU236" s="199" t="s">
        <v>87</v>
      </c>
      <c r="AY236" s="17" t="s">
        <v>152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7" t="s">
        <v>85</v>
      </c>
      <c r="BK236" s="200">
        <f>ROUND(I236*H236,2)</f>
        <v>0</v>
      </c>
      <c r="BL236" s="17" t="s">
        <v>235</v>
      </c>
      <c r="BM236" s="199" t="s">
        <v>420</v>
      </c>
    </row>
    <row r="237" spans="1:65" s="13" customFormat="1" ht="11.25">
      <c r="B237" s="201"/>
      <c r="C237" s="202"/>
      <c r="D237" s="203" t="s">
        <v>161</v>
      </c>
      <c r="E237" s="204" t="s">
        <v>1</v>
      </c>
      <c r="F237" s="205" t="s">
        <v>421</v>
      </c>
      <c r="G237" s="202"/>
      <c r="H237" s="206">
        <v>45.4</v>
      </c>
      <c r="I237" s="207"/>
      <c r="J237" s="202"/>
      <c r="K237" s="202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161</v>
      </c>
      <c r="AU237" s="212" t="s">
        <v>87</v>
      </c>
      <c r="AV237" s="13" t="s">
        <v>87</v>
      </c>
      <c r="AW237" s="13" t="s">
        <v>34</v>
      </c>
      <c r="AX237" s="13" t="s">
        <v>85</v>
      </c>
      <c r="AY237" s="212" t="s">
        <v>152</v>
      </c>
    </row>
    <row r="238" spans="1:65" s="2" customFormat="1" ht="33" customHeight="1">
      <c r="A238" s="34"/>
      <c r="B238" s="35"/>
      <c r="C238" s="187" t="s">
        <v>422</v>
      </c>
      <c r="D238" s="187" t="s">
        <v>155</v>
      </c>
      <c r="E238" s="188" t="s">
        <v>423</v>
      </c>
      <c r="F238" s="189" t="s">
        <v>424</v>
      </c>
      <c r="G238" s="190" t="s">
        <v>198</v>
      </c>
      <c r="H238" s="191">
        <v>45.4</v>
      </c>
      <c r="I238" s="192"/>
      <c r="J238" s="193">
        <f>ROUND(I238*H238,2)</f>
        <v>0</v>
      </c>
      <c r="K238" s="194"/>
      <c r="L238" s="39"/>
      <c r="M238" s="195" t="s">
        <v>1</v>
      </c>
      <c r="N238" s="196" t="s">
        <v>42</v>
      </c>
      <c r="O238" s="71"/>
      <c r="P238" s="197">
        <f>O238*H238</f>
        <v>0</v>
      </c>
      <c r="Q238" s="197">
        <v>3.47E-3</v>
      </c>
      <c r="R238" s="197">
        <f>Q238*H238</f>
        <v>0.15753799999999998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235</v>
      </c>
      <c r="AT238" s="199" t="s">
        <v>155</v>
      </c>
      <c r="AU238" s="199" t="s">
        <v>87</v>
      </c>
      <c r="AY238" s="17" t="s">
        <v>152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85</v>
      </c>
      <c r="BK238" s="200">
        <f>ROUND(I238*H238,2)</f>
        <v>0</v>
      </c>
      <c r="BL238" s="17" t="s">
        <v>235</v>
      </c>
      <c r="BM238" s="199" t="s">
        <v>425</v>
      </c>
    </row>
    <row r="239" spans="1:65" s="2" customFormat="1" ht="78">
      <c r="A239" s="34"/>
      <c r="B239" s="35"/>
      <c r="C239" s="36"/>
      <c r="D239" s="203" t="s">
        <v>172</v>
      </c>
      <c r="E239" s="36"/>
      <c r="F239" s="213" t="s">
        <v>406</v>
      </c>
      <c r="G239" s="36"/>
      <c r="H239" s="36"/>
      <c r="I239" s="214"/>
      <c r="J239" s="36"/>
      <c r="K239" s="36"/>
      <c r="L239" s="39"/>
      <c r="M239" s="215"/>
      <c r="N239" s="216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172</v>
      </c>
      <c r="AU239" s="17" t="s">
        <v>87</v>
      </c>
    </row>
    <row r="240" spans="1:65" s="2" customFormat="1" ht="21.75" customHeight="1">
      <c r="A240" s="34"/>
      <c r="B240" s="35"/>
      <c r="C240" s="187" t="s">
        <v>426</v>
      </c>
      <c r="D240" s="187" t="s">
        <v>155</v>
      </c>
      <c r="E240" s="188" t="s">
        <v>427</v>
      </c>
      <c r="F240" s="189" t="s">
        <v>428</v>
      </c>
      <c r="G240" s="190" t="s">
        <v>198</v>
      </c>
      <c r="H240" s="191">
        <v>27</v>
      </c>
      <c r="I240" s="192"/>
      <c r="J240" s="193">
        <f>ROUND(I240*H240,2)</f>
        <v>0</v>
      </c>
      <c r="K240" s="194"/>
      <c r="L240" s="39"/>
      <c r="M240" s="195" t="s">
        <v>1</v>
      </c>
      <c r="N240" s="196" t="s">
        <v>42</v>
      </c>
      <c r="O240" s="71"/>
      <c r="P240" s="197">
        <f>O240*H240</f>
        <v>0</v>
      </c>
      <c r="Q240" s="197">
        <v>0</v>
      </c>
      <c r="R240" s="197">
        <f>Q240*H240</f>
        <v>0</v>
      </c>
      <c r="S240" s="197">
        <v>1.7700000000000001E-3</v>
      </c>
      <c r="T240" s="198">
        <f>S240*H240</f>
        <v>4.7789999999999999E-2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235</v>
      </c>
      <c r="AT240" s="199" t="s">
        <v>155</v>
      </c>
      <c r="AU240" s="199" t="s">
        <v>87</v>
      </c>
      <c r="AY240" s="17" t="s">
        <v>152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7" t="s">
        <v>85</v>
      </c>
      <c r="BK240" s="200">
        <f>ROUND(I240*H240,2)</f>
        <v>0</v>
      </c>
      <c r="BL240" s="17" t="s">
        <v>235</v>
      </c>
      <c r="BM240" s="199" t="s">
        <v>429</v>
      </c>
    </row>
    <row r="241" spans="1:65" s="13" customFormat="1" ht="11.25">
      <c r="B241" s="201"/>
      <c r="C241" s="202"/>
      <c r="D241" s="203" t="s">
        <v>161</v>
      </c>
      <c r="E241" s="204" t="s">
        <v>1</v>
      </c>
      <c r="F241" s="205" t="s">
        <v>430</v>
      </c>
      <c r="G241" s="202"/>
      <c r="H241" s="206">
        <v>27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161</v>
      </c>
      <c r="AU241" s="212" t="s">
        <v>87</v>
      </c>
      <c r="AV241" s="13" t="s">
        <v>87</v>
      </c>
      <c r="AW241" s="13" t="s">
        <v>34</v>
      </c>
      <c r="AX241" s="13" t="s">
        <v>85</v>
      </c>
      <c r="AY241" s="212" t="s">
        <v>152</v>
      </c>
    </row>
    <row r="242" spans="1:65" s="2" customFormat="1" ht="33" customHeight="1">
      <c r="A242" s="34"/>
      <c r="B242" s="35"/>
      <c r="C242" s="187" t="s">
        <v>431</v>
      </c>
      <c r="D242" s="187" t="s">
        <v>155</v>
      </c>
      <c r="E242" s="188" t="s">
        <v>432</v>
      </c>
      <c r="F242" s="189" t="s">
        <v>433</v>
      </c>
      <c r="G242" s="190" t="s">
        <v>198</v>
      </c>
      <c r="H242" s="191">
        <v>27</v>
      </c>
      <c r="I242" s="192"/>
      <c r="J242" s="193">
        <f>ROUND(I242*H242,2)</f>
        <v>0</v>
      </c>
      <c r="K242" s="194"/>
      <c r="L242" s="39"/>
      <c r="M242" s="195" t="s">
        <v>1</v>
      </c>
      <c r="N242" s="196" t="s">
        <v>42</v>
      </c>
      <c r="O242" s="71"/>
      <c r="P242" s="197">
        <f>O242*H242</f>
        <v>0</v>
      </c>
      <c r="Q242" s="197">
        <v>3.5699999999999998E-3</v>
      </c>
      <c r="R242" s="197">
        <f>Q242*H242</f>
        <v>9.638999999999999E-2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235</v>
      </c>
      <c r="AT242" s="199" t="s">
        <v>155</v>
      </c>
      <c r="AU242" s="199" t="s">
        <v>87</v>
      </c>
      <c r="AY242" s="17" t="s">
        <v>152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85</v>
      </c>
      <c r="BK242" s="200">
        <f>ROUND(I242*H242,2)</f>
        <v>0</v>
      </c>
      <c r="BL242" s="17" t="s">
        <v>235</v>
      </c>
      <c r="BM242" s="199" t="s">
        <v>434</v>
      </c>
    </row>
    <row r="243" spans="1:65" s="2" customFormat="1" ht="78">
      <c r="A243" s="34"/>
      <c r="B243" s="35"/>
      <c r="C243" s="36"/>
      <c r="D243" s="203" t="s">
        <v>172</v>
      </c>
      <c r="E243" s="36"/>
      <c r="F243" s="213" t="s">
        <v>406</v>
      </c>
      <c r="G243" s="36"/>
      <c r="H243" s="36"/>
      <c r="I243" s="214"/>
      <c r="J243" s="36"/>
      <c r="K243" s="36"/>
      <c r="L243" s="39"/>
      <c r="M243" s="215"/>
      <c r="N243" s="216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172</v>
      </c>
      <c r="AU243" s="17" t="s">
        <v>87</v>
      </c>
    </row>
    <row r="244" spans="1:65" s="2" customFormat="1" ht="16.5" customHeight="1">
      <c r="A244" s="34"/>
      <c r="B244" s="35"/>
      <c r="C244" s="187" t="s">
        <v>435</v>
      </c>
      <c r="D244" s="187" t="s">
        <v>155</v>
      </c>
      <c r="E244" s="188" t="s">
        <v>436</v>
      </c>
      <c r="F244" s="189" t="s">
        <v>437</v>
      </c>
      <c r="G244" s="190" t="s">
        <v>198</v>
      </c>
      <c r="H244" s="191">
        <v>27</v>
      </c>
      <c r="I244" s="192"/>
      <c r="J244" s="193">
        <f>ROUND(I244*H244,2)</f>
        <v>0</v>
      </c>
      <c r="K244" s="194"/>
      <c r="L244" s="39"/>
      <c r="M244" s="195" t="s">
        <v>1</v>
      </c>
      <c r="N244" s="196" t="s">
        <v>42</v>
      </c>
      <c r="O244" s="71"/>
      <c r="P244" s="197">
        <f>O244*H244</f>
        <v>0</v>
      </c>
      <c r="Q244" s="197">
        <v>0</v>
      </c>
      <c r="R244" s="197">
        <f>Q244*H244</f>
        <v>0</v>
      </c>
      <c r="S244" s="197">
        <v>1.7600000000000001E-3</v>
      </c>
      <c r="T244" s="198">
        <f>S244*H244</f>
        <v>4.752E-2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235</v>
      </c>
      <c r="AT244" s="199" t="s">
        <v>155</v>
      </c>
      <c r="AU244" s="199" t="s">
        <v>87</v>
      </c>
      <c r="AY244" s="17" t="s">
        <v>152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7" t="s">
        <v>85</v>
      </c>
      <c r="BK244" s="200">
        <f>ROUND(I244*H244,2)</f>
        <v>0</v>
      </c>
      <c r="BL244" s="17" t="s">
        <v>235</v>
      </c>
      <c r="BM244" s="199" t="s">
        <v>438</v>
      </c>
    </row>
    <row r="245" spans="1:65" s="2" customFormat="1" ht="24.2" customHeight="1">
      <c r="A245" s="34"/>
      <c r="B245" s="35"/>
      <c r="C245" s="187" t="s">
        <v>439</v>
      </c>
      <c r="D245" s="187" t="s">
        <v>155</v>
      </c>
      <c r="E245" s="188" t="s">
        <v>440</v>
      </c>
      <c r="F245" s="189" t="s">
        <v>441</v>
      </c>
      <c r="G245" s="190" t="s">
        <v>198</v>
      </c>
      <c r="H245" s="191">
        <v>27</v>
      </c>
      <c r="I245" s="192"/>
      <c r="J245" s="193">
        <f>ROUND(I245*H245,2)</f>
        <v>0</v>
      </c>
      <c r="K245" s="194"/>
      <c r="L245" s="39"/>
      <c r="M245" s="195" t="s">
        <v>1</v>
      </c>
      <c r="N245" s="196" t="s">
        <v>42</v>
      </c>
      <c r="O245" s="71"/>
      <c r="P245" s="197">
        <f>O245*H245</f>
        <v>0</v>
      </c>
      <c r="Q245" s="197">
        <v>5.8700000000000002E-3</v>
      </c>
      <c r="R245" s="197">
        <f>Q245*H245</f>
        <v>0.15849000000000002</v>
      </c>
      <c r="S245" s="197">
        <v>0</v>
      </c>
      <c r="T245" s="19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235</v>
      </c>
      <c r="AT245" s="199" t="s">
        <v>155</v>
      </c>
      <c r="AU245" s="199" t="s">
        <v>87</v>
      </c>
      <c r="AY245" s="17" t="s">
        <v>152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7" t="s">
        <v>85</v>
      </c>
      <c r="BK245" s="200">
        <f>ROUND(I245*H245,2)</f>
        <v>0</v>
      </c>
      <c r="BL245" s="17" t="s">
        <v>235</v>
      </c>
      <c r="BM245" s="199" t="s">
        <v>442</v>
      </c>
    </row>
    <row r="246" spans="1:65" s="2" customFormat="1" ht="48.75">
      <c r="A246" s="34"/>
      <c r="B246" s="35"/>
      <c r="C246" s="36"/>
      <c r="D246" s="203" t="s">
        <v>172</v>
      </c>
      <c r="E246" s="36"/>
      <c r="F246" s="213" t="s">
        <v>443</v>
      </c>
      <c r="G246" s="36"/>
      <c r="H246" s="36"/>
      <c r="I246" s="214"/>
      <c r="J246" s="36"/>
      <c r="K246" s="36"/>
      <c r="L246" s="39"/>
      <c r="M246" s="215"/>
      <c r="N246" s="216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172</v>
      </c>
      <c r="AU246" s="17" t="s">
        <v>87</v>
      </c>
    </row>
    <row r="247" spans="1:65" s="13" customFormat="1" ht="11.25">
      <c r="B247" s="201"/>
      <c r="C247" s="202"/>
      <c r="D247" s="203" t="s">
        <v>161</v>
      </c>
      <c r="E247" s="204" t="s">
        <v>1</v>
      </c>
      <c r="F247" s="205" t="s">
        <v>444</v>
      </c>
      <c r="G247" s="202"/>
      <c r="H247" s="206">
        <v>27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161</v>
      </c>
      <c r="AU247" s="212" t="s">
        <v>87</v>
      </c>
      <c r="AV247" s="13" t="s">
        <v>87</v>
      </c>
      <c r="AW247" s="13" t="s">
        <v>34</v>
      </c>
      <c r="AX247" s="13" t="s">
        <v>85</v>
      </c>
      <c r="AY247" s="212" t="s">
        <v>152</v>
      </c>
    </row>
    <row r="248" spans="1:65" s="2" customFormat="1" ht="16.5" customHeight="1">
      <c r="A248" s="34"/>
      <c r="B248" s="35"/>
      <c r="C248" s="187" t="s">
        <v>445</v>
      </c>
      <c r="D248" s="187" t="s">
        <v>155</v>
      </c>
      <c r="E248" s="188" t="s">
        <v>446</v>
      </c>
      <c r="F248" s="189" t="s">
        <v>447</v>
      </c>
      <c r="G248" s="190" t="s">
        <v>170</v>
      </c>
      <c r="H248" s="191">
        <v>2</v>
      </c>
      <c r="I248" s="192"/>
      <c r="J248" s="193">
        <f>ROUND(I248*H248,2)</f>
        <v>0</v>
      </c>
      <c r="K248" s="194"/>
      <c r="L248" s="39"/>
      <c r="M248" s="195" t="s">
        <v>1</v>
      </c>
      <c r="N248" s="196" t="s">
        <v>42</v>
      </c>
      <c r="O248" s="71"/>
      <c r="P248" s="197">
        <f>O248*H248</f>
        <v>0</v>
      </c>
      <c r="Q248" s="197">
        <v>0</v>
      </c>
      <c r="R248" s="197">
        <f>Q248*H248</f>
        <v>0</v>
      </c>
      <c r="S248" s="197">
        <v>1.4999999999999999E-2</v>
      </c>
      <c r="T248" s="198">
        <f>S248*H248</f>
        <v>0.03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235</v>
      </c>
      <c r="AT248" s="199" t="s">
        <v>155</v>
      </c>
      <c r="AU248" s="199" t="s">
        <v>87</v>
      </c>
      <c r="AY248" s="17" t="s">
        <v>152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7" t="s">
        <v>85</v>
      </c>
      <c r="BK248" s="200">
        <f>ROUND(I248*H248,2)</f>
        <v>0</v>
      </c>
      <c r="BL248" s="17" t="s">
        <v>235</v>
      </c>
      <c r="BM248" s="199" t="s">
        <v>448</v>
      </c>
    </row>
    <row r="249" spans="1:65" s="2" customFormat="1" ht="24.2" customHeight="1">
      <c r="A249" s="34"/>
      <c r="B249" s="35"/>
      <c r="C249" s="187" t="s">
        <v>449</v>
      </c>
      <c r="D249" s="187" t="s">
        <v>155</v>
      </c>
      <c r="E249" s="188" t="s">
        <v>450</v>
      </c>
      <c r="F249" s="189" t="s">
        <v>451</v>
      </c>
      <c r="G249" s="190" t="s">
        <v>170</v>
      </c>
      <c r="H249" s="191">
        <v>4</v>
      </c>
      <c r="I249" s="192"/>
      <c r="J249" s="193">
        <f>ROUND(I249*H249,2)</f>
        <v>0</v>
      </c>
      <c r="K249" s="194"/>
      <c r="L249" s="39"/>
      <c r="M249" s="195" t="s">
        <v>1</v>
      </c>
      <c r="N249" s="196" t="s">
        <v>42</v>
      </c>
      <c r="O249" s="71"/>
      <c r="P249" s="197">
        <f>O249*H249</f>
        <v>0</v>
      </c>
      <c r="Q249" s="197">
        <v>3.5999999999999999E-3</v>
      </c>
      <c r="R249" s="197">
        <f>Q249*H249</f>
        <v>1.44E-2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235</v>
      </c>
      <c r="AT249" s="199" t="s">
        <v>155</v>
      </c>
      <c r="AU249" s="199" t="s">
        <v>87</v>
      </c>
      <c r="AY249" s="17" t="s">
        <v>152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85</v>
      </c>
      <c r="BK249" s="200">
        <f>ROUND(I249*H249,2)</f>
        <v>0</v>
      </c>
      <c r="BL249" s="17" t="s">
        <v>235</v>
      </c>
      <c r="BM249" s="199" t="s">
        <v>452</v>
      </c>
    </row>
    <row r="250" spans="1:65" s="2" customFormat="1" ht="78">
      <c r="A250" s="34"/>
      <c r="B250" s="35"/>
      <c r="C250" s="36"/>
      <c r="D250" s="203" t="s">
        <v>172</v>
      </c>
      <c r="E250" s="36"/>
      <c r="F250" s="213" t="s">
        <v>406</v>
      </c>
      <c r="G250" s="36"/>
      <c r="H250" s="36"/>
      <c r="I250" s="214"/>
      <c r="J250" s="36"/>
      <c r="K250" s="36"/>
      <c r="L250" s="39"/>
      <c r="M250" s="215"/>
      <c r="N250" s="216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172</v>
      </c>
      <c r="AU250" s="17" t="s">
        <v>87</v>
      </c>
    </row>
    <row r="251" spans="1:65" s="13" customFormat="1" ht="11.25">
      <c r="B251" s="201"/>
      <c r="C251" s="202"/>
      <c r="D251" s="203" t="s">
        <v>161</v>
      </c>
      <c r="E251" s="204" t="s">
        <v>1</v>
      </c>
      <c r="F251" s="205" t="s">
        <v>453</v>
      </c>
      <c r="G251" s="202"/>
      <c r="H251" s="206">
        <v>2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161</v>
      </c>
      <c r="AU251" s="212" t="s">
        <v>87</v>
      </c>
      <c r="AV251" s="13" t="s">
        <v>87</v>
      </c>
      <c r="AW251" s="13" t="s">
        <v>34</v>
      </c>
      <c r="AX251" s="13" t="s">
        <v>77</v>
      </c>
      <c r="AY251" s="212" t="s">
        <v>152</v>
      </c>
    </row>
    <row r="252" spans="1:65" s="13" customFormat="1" ht="11.25">
      <c r="B252" s="201"/>
      <c r="C252" s="202"/>
      <c r="D252" s="203" t="s">
        <v>161</v>
      </c>
      <c r="E252" s="204" t="s">
        <v>1</v>
      </c>
      <c r="F252" s="205" t="s">
        <v>454</v>
      </c>
      <c r="G252" s="202"/>
      <c r="H252" s="206">
        <v>2</v>
      </c>
      <c r="I252" s="207"/>
      <c r="J252" s="202"/>
      <c r="K252" s="202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161</v>
      </c>
      <c r="AU252" s="212" t="s">
        <v>87</v>
      </c>
      <c r="AV252" s="13" t="s">
        <v>87</v>
      </c>
      <c r="AW252" s="13" t="s">
        <v>34</v>
      </c>
      <c r="AX252" s="13" t="s">
        <v>77</v>
      </c>
      <c r="AY252" s="212" t="s">
        <v>152</v>
      </c>
    </row>
    <row r="253" spans="1:65" s="14" customFormat="1" ht="11.25">
      <c r="B253" s="217"/>
      <c r="C253" s="218"/>
      <c r="D253" s="203" t="s">
        <v>161</v>
      </c>
      <c r="E253" s="219" t="s">
        <v>1</v>
      </c>
      <c r="F253" s="220" t="s">
        <v>203</v>
      </c>
      <c r="G253" s="218"/>
      <c r="H253" s="221">
        <v>4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161</v>
      </c>
      <c r="AU253" s="227" t="s">
        <v>87</v>
      </c>
      <c r="AV253" s="14" t="s">
        <v>159</v>
      </c>
      <c r="AW253" s="14" t="s">
        <v>34</v>
      </c>
      <c r="AX253" s="14" t="s">
        <v>85</v>
      </c>
      <c r="AY253" s="227" t="s">
        <v>152</v>
      </c>
    </row>
    <row r="254" spans="1:65" s="2" customFormat="1" ht="16.5" customHeight="1">
      <c r="A254" s="34"/>
      <c r="B254" s="35"/>
      <c r="C254" s="187" t="s">
        <v>455</v>
      </c>
      <c r="D254" s="187" t="s">
        <v>155</v>
      </c>
      <c r="E254" s="188" t="s">
        <v>456</v>
      </c>
      <c r="F254" s="189" t="s">
        <v>457</v>
      </c>
      <c r="G254" s="190" t="s">
        <v>165</v>
      </c>
      <c r="H254" s="191">
        <v>7.3</v>
      </c>
      <c r="I254" s="192"/>
      <c r="J254" s="193">
        <f>ROUND(I254*H254,2)</f>
        <v>0</v>
      </c>
      <c r="K254" s="194"/>
      <c r="L254" s="39"/>
      <c r="M254" s="195" t="s">
        <v>1</v>
      </c>
      <c r="N254" s="196" t="s">
        <v>42</v>
      </c>
      <c r="O254" s="71"/>
      <c r="P254" s="197">
        <f>O254*H254</f>
        <v>0</v>
      </c>
      <c r="Q254" s="197">
        <v>0</v>
      </c>
      <c r="R254" s="197">
        <f>Q254*H254</f>
        <v>0</v>
      </c>
      <c r="S254" s="197">
        <v>5.8399999999999997E-3</v>
      </c>
      <c r="T254" s="198">
        <f>S254*H254</f>
        <v>4.2631999999999996E-2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235</v>
      </c>
      <c r="AT254" s="199" t="s">
        <v>155</v>
      </c>
      <c r="AU254" s="199" t="s">
        <v>87</v>
      </c>
      <c r="AY254" s="17" t="s">
        <v>152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85</v>
      </c>
      <c r="BK254" s="200">
        <f>ROUND(I254*H254,2)</f>
        <v>0</v>
      </c>
      <c r="BL254" s="17" t="s">
        <v>235</v>
      </c>
      <c r="BM254" s="199" t="s">
        <v>458</v>
      </c>
    </row>
    <row r="255" spans="1:65" s="13" customFormat="1" ht="11.25">
      <c r="B255" s="201"/>
      <c r="C255" s="202"/>
      <c r="D255" s="203" t="s">
        <v>161</v>
      </c>
      <c r="E255" s="204" t="s">
        <v>1</v>
      </c>
      <c r="F255" s="205" t="s">
        <v>459</v>
      </c>
      <c r="G255" s="202"/>
      <c r="H255" s="206">
        <v>7.3</v>
      </c>
      <c r="I255" s="207"/>
      <c r="J255" s="202"/>
      <c r="K255" s="202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161</v>
      </c>
      <c r="AU255" s="212" t="s">
        <v>87</v>
      </c>
      <c r="AV255" s="13" t="s">
        <v>87</v>
      </c>
      <c r="AW255" s="13" t="s">
        <v>34</v>
      </c>
      <c r="AX255" s="13" t="s">
        <v>85</v>
      </c>
      <c r="AY255" s="212" t="s">
        <v>152</v>
      </c>
    </row>
    <row r="256" spans="1:65" s="2" customFormat="1" ht="24.2" customHeight="1">
      <c r="A256" s="34"/>
      <c r="B256" s="35"/>
      <c r="C256" s="187" t="s">
        <v>460</v>
      </c>
      <c r="D256" s="187" t="s">
        <v>155</v>
      </c>
      <c r="E256" s="188" t="s">
        <v>461</v>
      </c>
      <c r="F256" s="189" t="s">
        <v>462</v>
      </c>
      <c r="G256" s="190" t="s">
        <v>165</v>
      </c>
      <c r="H256" s="191">
        <v>7.3</v>
      </c>
      <c r="I256" s="192"/>
      <c r="J256" s="193">
        <f>ROUND(I256*H256,2)</f>
        <v>0</v>
      </c>
      <c r="K256" s="194"/>
      <c r="L256" s="39"/>
      <c r="M256" s="195" t="s">
        <v>1</v>
      </c>
      <c r="N256" s="196" t="s">
        <v>42</v>
      </c>
      <c r="O256" s="71"/>
      <c r="P256" s="197">
        <f>O256*H256</f>
        <v>0</v>
      </c>
      <c r="Q256" s="197">
        <v>1.082E-2</v>
      </c>
      <c r="R256" s="197">
        <f>Q256*H256</f>
        <v>7.8986000000000001E-2</v>
      </c>
      <c r="S256" s="197">
        <v>0</v>
      </c>
      <c r="T256" s="19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235</v>
      </c>
      <c r="AT256" s="199" t="s">
        <v>155</v>
      </c>
      <c r="AU256" s="199" t="s">
        <v>87</v>
      </c>
      <c r="AY256" s="17" t="s">
        <v>152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7" t="s">
        <v>85</v>
      </c>
      <c r="BK256" s="200">
        <f>ROUND(I256*H256,2)</f>
        <v>0</v>
      </c>
      <c r="BL256" s="17" t="s">
        <v>235</v>
      </c>
      <c r="BM256" s="199" t="s">
        <v>463</v>
      </c>
    </row>
    <row r="257" spans="1:65" s="2" customFormat="1" ht="78">
      <c r="A257" s="34"/>
      <c r="B257" s="35"/>
      <c r="C257" s="36"/>
      <c r="D257" s="203" t="s">
        <v>172</v>
      </c>
      <c r="E257" s="36"/>
      <c r="F257" s="213" t="s">
        <v>406</v>
      </c>
      <c r="G257" s="36"/>
      <c r="H257" s="36"/>
      <c r="I257" s="214"/>
      <c r="J257" s="36"/>
      <c r="K257" s="36"/>
      <c r="L257" s="39"/>
      <c r="M257" s="215"/>
      <c r="N257" s="216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172</v>
      </c>
      <c r="AU257" s="17" t="s">
        <v>87</v>
      </c>
    </row>
    <row r="258" spans="1:65" s="2" customFormat="1" ht="33" customHeight="1">
      <c r="A258" s="34"/>
      <c r="B258" s="35"/>
      <c r="C258" s="187" t="s">
        <v>464</v>
      </c>
      <c r="D258" s="187" t="s">
        <v>155</v>
      </c>
      <c r="E258" s="188" t="s">
        <v>465</v>
      </c>
      <c r="F258" s="189" t="s">
        <v>466</v>
      </c>
      <c r="G258" s="190" t="s">
        <v>170</v>
      </c>
      <c r="H258" s="191">
        <v>2</v>
      </c>
      <c r="I258" s="192"/>
      <c r="J258" s="193">
        <f>ROUND(I258*H258,2)</f>
        <v>0</v>
      </c>
      <c r="K258" s="194"/>
      <c r="L258" s="39"/>
      <c r="M258" s="195" t="s">
        <v>1</v>
      </c>
      <c r="N258" s="196" t="s">
        <v>42</v>
      </c>
      <c r="O258" s="71"/>
      <c r="P258" s="197">
        <f>O258*H258</f>
        <v>0</v>
      </c>
      <c r="Q258" s="197">
        <v>0</v>
      </c>
      <c r="R258" s="197">
        <f>Q258*H258</f>
        <v>0</v>
      </c>
      <c r="S258" s="197">
        <v>1.8799999999999999E-3</v>
      </c>
      <c r="T258" s="198">
        <f>S258*H258</f>
        <v>3.7599999999999999E-3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235</v>
      </c>
      <c r="AT258" s="199" t="s">
        <v>155</v>
      </c>
      <c r="AU258" s="199" t="s">
        <v>87</v>
      </c>
      <c r="AY258" s="17" t="s">
        <v>152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85</v>
      </c>
      <c r="BK258" s="200">
        <f>ROUND(I258*H258,2)</f>
        <v>0</v>
      </c>
      <c r="BL258" s="17" t="s">
        <v>235</v>
      </c>
      <c r="BM258" s="199" t="s">
        <v>467</v>
      </c>
    </row>
    <row r="259" spans="1:65" s="13" customFormat="1" ht="11.25">
      <c r="B259" s="201"/>
      <c r="C259" s="202"/>
      <c r="D259" s="203" t="s">
        <v>161</v>
      </c>
      <c r="E259" s="204" t="s">
        <v>1</v>
      </c>
      <c r="F259" s="205" t="s">
        <v>87</v>
      </c>
      <c r="G259" s="202"/>
      <c r="H259" s="206">
        <v>2</v>
      </c>
      <c r="I259" s="207"/>
      <c r="J259" s="202"/>
      <c r="K259" s="202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161</v>
      </c>
      <c r="AU259" s="212" t="s">
        <v>87</v>
      </c>
      <c r="AV259" s="13" t="s">
        <v>87</v>
      </c>
      <c r="AW259" s="13" t="s">
        <v>34</v>
      </c>
      <c r="AX259" s="13" t="s">
        <v>85</v>
      </c>
      <c r="AY259" s="212" t="s">
        <v>152</v>
      </c>
    </row>
    <row r="260" spans="1:65" s="2" customFormat="1" ht="37.9" customHeight="1">
      <c r="A260" s="34"/>
      <c r="B260" s="35"/>
      <c r="C260" s="187" t="s">
        <v>468</v>
      </c>
      <c r="D260" s="187" t="s">
        <v>155</v>
      </c>
      <c r="E260" s="188" t="s">
        <v>469</v>
      </c>
      <c r="F260" s="189" t="s">
        <v>470</v>
      </c>
      <c r="G260" s="190" t="s">
        <v>170</v>
      </c>
      <c r="H260" s="191">
        <v>2</v>
      </c>
      <c r="I260" s="192"/>
      <c r="J260" s="193">
        <f>ROUND(I260*H260,2)</f>
        <v>0</v>
      </c>
      <c r="K260" s="194"/>
      <c r="L260" s="39"/>
      <c r="M260" s="195" t="s">
        <v>1</v>
      </c>
      <c r="N260" s="196" t="s">
        <v>42</v>
      </c>
      <c r="O260" s="71"/>
      <c r="P260" s="197">
        <f>O260*H260</f>
        <v>0</v>
      </c>
      <c r="Q260" s="197">
        <v>2.7299999999999998E-3</v>
      </c>
      <c r="R260" s="197">
        <f>Q260*H260</f>
        <v>5.4599999999999996E-3</v>
      </c>
      <c r="S260" s="197">
        <v>0</v>
      </c>
      <c r="T260" s="19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235</v>
      </c>
      <c r="AT260" s="199" t="s">
        <v>155</v>
      </c>
      <c r="AU260" s="199" t="s">
        <v>87</v>
      </c>
      <c r="AY260" s="17" t="s">
        <v>152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7" t="s">
        <v>85</v>
      </c>
      <c r="BK260" s="200">
        <f>ROUND(I260*H260,2)</f>
        <v>0</v>
      </c>
      <c r="BL260" s="17" t="s">
        <v>235</v>
      </c>
      <c r="BM260" s="199" t="s">
        <v>471</v>
      </c>
    </row>
    <row r="261" spans="1:65" s="2" customFormat="1" ht="78">
      <c r="A261" s="34"/>
      <c r="B261" s="35"/>
      <c r="C261" s="36"/>
      <c r="D261" s="203" t="s">
        <v>172</v>
      </c>
      <c r="E261" s="36"/>
      <c r="F261" s="213" t="s">
        <v>406</v>
      </c>
      <c r="G261" s="36"/>
      <c r="H261" s="36"/>
      <c r="I261" s="214"/>
      <c r="J261" s="36"/>
      <c r="K261" s="36"/>
      <c r="L261" s="39"/>
      <c r="M261" s="215"/>
      <c r="N261" s="216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172</v>
      </c>
      <c r="AU261" s="17" t="s">
        <v>87</v>
      </c>
    </row>
    <row r="262" spans="1:65" s="13" customFormat="1" ht="11.25">
      <c r="B262" s="201"/>
      <c r="C262" s="202"/>
      <c r="D262" s="203" t="s">
        <v>161</v>
      </c>
      <c r="E262" s="204" t="s">
        <v>1</v>
      </c>
      <c r="F262" s="205" t="s">
        <v>472</v>
      </c>
      <c r="G262" s="202"/>
      <c r="H262" s="206">
        <v>2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161</v>
      </c>
      <c r="AU262" s="212" t="s">
        <v>87</v>
      </c>
      <c r="AV262" s="13" t="s">
        <v>87</v>
      </c>
      <c r="AW262" s="13" t="s">
        <v>34</v>
      </c>
      <c r="AX262" s="13" t="s">
        <v>85</v>
      </c>
      <c r="AY262" s="212" t="s">
        <v>152</v>
      </c>
    </row>
    <row r="263" spans="1:65" s="2" customFormat="1" ht="16.5" customHeight="1">
      <c r="A263" s="34"/>
      <c r="B263" s="35"/>
      <c r="C263" s="187" t="s">
        <v>473</v>
      </c>
      <c r="D263" s="187" t="s">
        <v>155</v>
      </c>
      <c r="E263" s="188" t="s">
        <v>474</v>
      </c>
      <c r="F263" s="189" t="s">
        <v>475</v>
      </c>
      <c r="G263" s="190" t="s">
        <v>198</v>
      </c>
      <c r="H263" s="191">
        <v>27</v>
      </c>
      <c r="I263" s="192"/>
      <c r="J263" s="193">
        <f>ROUND(I263*H263,2)</f>
        <v>0</v>
      </c>
      <c r="K263" s="194"/>
      <c r="L263" s="39"/>
      <c r="M263" s="195" t="s">
        <v>1</v>
      </c>
      <c r="N263" s="196" t="s">
        <v>42</v>
      </c>
      <c r="O263" s="71"/>
      <c r="P263" s="197">
        <f>O263*H263</f>
        <v>0</v>
      </c>
      <c r="Q263" s="197">
        <v>0</v>
      </c>
      <c r="R263" s="197">
        <f>Q263*H263</f>
        <v>0</v>
      </c>
      <c r="S263" s="197">
        <v>6.0499999999999998E-3</v>
      </c>
      <c r="T263" s="198">
        <f>S263*H263</f>
        <v>0.16335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9" t="s">
        <v>235</v>
      </c>
      <c r="AT263" s="199" t="s">
        <v>155</v>
      </c>
      <c r="AU263" s="199" t="s">
        <v>87</v>
      </c>
      <c r="AY263" s="17" t="s">
        <v>152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7" t="s">
        <v>85</v>
      </c>
      <c r="BK263" s="200">
        <f>ROUND(I263*H263,2)</f>
        <v>0</v>
      </c>
      <c r="BL263" s="17" t="s">
        <v>235</v>
      </c>
      <c r="BM263" s="199" t="s">
        <v>476</v>
      </c>
    </row>
    <row r="264" spans="1:65" s="2" customFormat="1" ht="37.9" customHeight="1">
      <c r="A264" s="34"/>
      <c r="B264" s="35"/>
      <c r="C264" s="187" t="s">
        <v>270</v>
      </c>
      <c r="D264" s="187" t="s">
        <v>155</v>
      </c>
      <c r="E264" s="188" t="s">
        <v>477</v>
      </c>
      <c r="F264" s="189" t="s">
        <v>478</v>
      </c>
      <c r="G264" s="190" t="s">
        <v>198</v>
      </c>
      <c r="H264" s="191">
        <v>27</v>
      </c>
      <c r="I264" s="192"/>
      <c r="J264" s="193">
        <f>ROUND(I264*H264,2)</f>
        <v>0</v>
      </c>
      <c r="K264" s="194"/>
      <c r="L264" s="39"/>
      <c r="M264" s="195" t="s">
        <v>1</v>
      </c>
      <c r="N264" s="196" t="s">
        <v>42</v>
      </c>
      <c r="O264" s="71"/>
      <c r="P264" s="197">
        <f>O264*H264</f>
        <v>0</v>
      </c>
      <c r="Q264" s="197">
        <v>6.0712500000000003E-3</v>
      </c>
      <c r="R264" s="197">
        <f>Q264*H264</f>
        <v>0.16392375000000001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235</v>
      </c>
      <c r="AT264" s="199" t="s">
        <v>155</v>
      </c>
      <c r="AU264" s="199" t="s">
        <v>87</v>
      </c>
      <c r="AY264" s="17" t="s">
        <v>152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85</v>
      </c>
      <c r="BK264" s="200">
        <f>ROUND(I264*H264,2)</f>
        <v>0</v>
      </c>
      <c r="BL264" s="17" t="s">
        <v>235</v>
      </c>
      <c r="BM264" s="199" t="s">
        <v>479</v>
      </c>
    </row>
    <row r="265" spans="1:65" s="2" customFormat="1" ht="78">
      <c r="A265" s="34"/>
      <c r="B265" s="35"/>
      <c r="C265" s="36"/>
      <c r="D265" s="203" t="s">
        <v>172</v>
      </c>
      <c r="E265" s="36"/>
      <c r="F265" s="213" t="s">
        <v>406</v>
      </c>
      <c r="G265" s="36"/>
      <c r="H265" s="36"/>
      <c r="I265" s="214"/>
      <c r="J265" s="36"/>
      <c r="K265" s="36"/>
      <c r="L265" s="39"/>
      <c r="M265" s="215"/>
      <c r="N265" s="216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172</v>
      </c>
      <c r="AU265" s="17" t="s">
        <v>87</v>
      </c>
    </row>
    <row r="266" spans="1:65" s="2" customFormat="1" ht="24.2" customHeight="1">
      <c r="A266" s="34"/>
      <c r="B266" s="35"/>
      <c r="C266" s="187" t="s">
        <v>480</v>
      </c>
      <c r="D266" s="187" t="s">
        <v>155</v>
      </c>
      <c r="E266" s="188" t="s">
        <v>481</v>
      </c>
      <c r="F266" s="189" t="s">
        <v>482</v>
      </c>
      <c r="G266" s="190" t="s">
        <v>170</v>
      </c>
      <c r="H266" s="191">
        <v>3</v>
      </c>
      <c r="I266" s="192"/>
      <c r="J266" s="193">
        <f>ROUND(I266*H266,2)</f>
        <v>0</v>
      </c>
      <c r="K266" s="194"/>
      <c r="L266" s="39"/>
      <c r="M266" s="195" t="s">
        <v>1</v>
      </c>
      <c r="N266" s="196" t="s">
        <v>42</v>
      </c>
      <c r="O266" s="71"/>
      <c r="P266" s="197">
        <f>O266*H266</f>
        <v>0</v>
      </c>
      <c r="Q266" s="197">
        <v>3.6000000000000002E-4</v>
      </c>
      <c r="R266" s="197">
        <f>Q266*H266</f>
        <v>1.08E-3</v>
      </c>
      <c r="S266" s="197">
        <v>0</v>
      </c>
      <c r="T266" s="19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235</v>
      </c>
      <c r="AT266" s="199" t="s">
        <v>155</v>
      </c>
      <c r="AU266" s="199" t="s">
        <v>87</v>
      </c>
      <c r="AY266" s="17" t="s">
        <v>152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7" t="s">
        <v>85</v>
      </c>
      <c r="BK266" s="200">
        <f>ROUND(I266*H266,2)</f>
        <v>0</v>
      </c>
      <c r="BL266" s="17" t="s">
        <v>235</v>
      </c>
      <c r="BM266" s="199" t="s">
        <v>483</v>
      </c>
    </row>
    <row r="267" spans="1:65" s="2" customFormat="1" ht="78">
      <c r="A267" s="34"/>
      <c r="B267" s="35"/>
      <c r="C267" s="36"/>
      <c r="D267" s="203" t="s">
        <v>172</v>
      </c>
      <c r="E267" s="36"/>
      <c r="F267" s="213" t="s">
        <v>406</v>
      </c>
      <c r="G267" s="36"/>
      <c r="H267" s="36"/>
      <c r="I267" s="214"/>
      <c r="J267" s="36"/>
      <c r="K267" s="36"/>
      <c r="L267" s="39"/>
      <c r="M267" s="215"/>
      <c r="N267" s="216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172</v>
      </c>
      <c r="AU267" s="17" t="s">
        <v>87</v>
      </c>
    </row>
    <row r="268" spans="1:65" s="2" customFormat="1" ht="16.5" customHeight="1">
      <c r="A268" s="34"/>
      <c r="B268" s="35"/>
      <c r="C268" s="187" t="s">
        <v>484</v>
      </c>
      <c r="D268" s="187" t="s">
        <v>155</v>
      </c>
      <c r="E268" s="188" t="s">
        <v>485</v>
      </c>
      <c r="F268" s="189" t="s">
        <v>486</v>
      </c>
      <c r="G268" s="190" t="s">
        <v>170</v>
      </c>
      <c r="H268" s="191">
        <v>3</v>
      </c>
      <c r="I268" s="192"/>
      <c r="J268" s="193">
        <f>ROUND(I268*H268,2)</f>
        <v>0</v>
      </c>
      <c r="K268" s="194"/>
      <c r="L268" s="39"/>
      <c r="M268" s="195" t="s">
        <v>1</v>
      </c>
      <c r="N268" s="196" t="s">
        <v>42</v>
      </c>
      <c r="O268" s="71"/>
      <c r="P268" s="197">
        <f>O268*H268</f>
        <v>0</v>
      </c>
      <c r="Q268" s="197">
        <v>2.0000000000000001E-4</v>
      </c>
      <c r="R268" s="197">
        <f>Q268*H268</f>
        <v>6.0000000000000006E-4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235</v>
      </c>
      <c r="AT268" s="199" t="s">
        <v>155</v>
      </c>
      <c r="AU268" s="199" t="s">
        <v>87</v>
      </c>
      <c r="AY268" s="17" t="s">
        <v>152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7" t="s">
        <v>85</v>
      </c>
      <c r="BK268" s="200">
        <f>ROUND(I268*H268,2)</f>
        <v>0</v>
      </c>
      <c r="BL268" s="17" t="s">
        <v>235</v>
      </c>
      <c r="BM268" s="199" t="s">
        <v>487</v>
      </c>
    </row>
    <row r="269" spans="1:65" s="2" customFormat="1" ht="24.2" customHeight="1">
      <c r="A269" s="34"/>
      <c r="B269" s="35"/>
      <c r="C269" s="187" t="s">
        <v>488</v>
      </c>
      <c r="D269" s="187" t="s">
        <v>155</v>
      </c>
      <c r="E269" s="188" t="s">
        <v>489</v>
      </c>
      <c r="F269" s="189" t="s">
        <v>490</v>
      </c>
      <c r="G269" s="190" t="s">
        <v>198</v>
      </c>
      <c r="H269" s="191">
        <v>27</v>
      </c>
      <c r="I269" s="192"/>
      <c r="J269" s="193">
        <f>ROUND(I269*H269,2)</f>
        <v>0</v>
      </c>
      <c r="K269" s="194"/>
      <c r="L269" s="39"/>
      <c r="M269" s="195" t="s">
        <v>1</v>
      </c>
      <c r="N269" s="196" t="s">
        <v>42</v>
      </c>
      <c r="O269" s="71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235</v>
      </c>
      <c r="AT269" s="199" t="s">
        <v>155</v>
      </c>
      <c r="AU269" s="199" t="s">
        <v>87</v>
      </c>
      <c r="AY269" s="17" t="s">
        <v>152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7" t="s">
        <v>85</v>
      </c>
      <c r="BK269" s="200">
        <f>ROUND(I269*H269,2)</f>
        <v>0</v>
      </c>
      <c r="BL269" s="17" t="s">
        <v>235</v>
      </c>
      <c r="BM269" s="199" t="s">
        <v>491</v>
      </c>
    </row>
    <row r="270" spans="1:65" s="2" customFormat="1" ht="78">
      <c r="A270" s="34"/>
      <c r="B270" s="35"/>
      <c r="C270" s="36"/>
      <c r="D270" s="203" t="s">
        <v>172</v>
      </c>
      <c r="E270" s="36"/>
      <c r="F270" s="213" t="s">
        <v>406</v>
      </c>
      <c r="G270" s="36"/>
      <c r="H270" s="36"/>
      <c r="I270" s="214"/>
      <c r="J270" s="36"/>
      <c r="K270" s="36"/>
      <c r="L270" s="39"/>
      <c r="M270" s="215"/>
      <c r="N270" s="216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172</v>
      </c>
      <c r="AU270" s="17" t="s">
        <v>87</v>
      </c>
    </row>
    <row r="271" spans="1:65" s="2" customFormat="1" ht="37.9" customHeight="1">
      <c r="A271" s="34"/>
      <c r="B271" s="35"/>
      <c r="C271" s="187" t="s">
        <v>492</v>
      </c>
      <c r="D271" s="187" t="s">
        <v>155</v>
      </c>
      <c r="E271" s="188" t="s">
        <v>493</v>
      </c>
      <c r="F271" s="189" t="s">
        <v>494</v>
      </c>
      <c r="G271" s="190" t="s">
        <v>170</v>
      </c>
      <c r="H271" s="191">
        <v>2</v>
      </c>
      <c r="I271" s="192"/>
      <c r="J271" s="193">
        <f>ROUND(I271*H271,2)</f>
        <v>0</v>
      </c>
      <c r="K271" s="194"/>
      <c r="L271" s="39"/>
      <c r="M271" s="195" t="s">
        <v>1</v>
      </c>
      <c r="N271" s="196" t="s">
        <v>42</v>
      </c>
      <c r="O271" s="71"/>
      <c r="P271" s="197">
        <f>O271*H271</f>
        <v>0</v>
      </c>
      <c r="Q271" s="197">
        <v>1.4E-3</v>
      </c>
      <c r="R271" s="197">
        <f>Q271*H271</f>
        <v>2.8E-3</v>
      </c>
      <c r="S271" s="197">
        <v>0</v>
      </c>
      <c r="T271" s="19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235</v>
      </c>
      <c r="AT271" s="199" t="s">
        <v>155</v>
      </c>
      <c r="AU271" s="199" t="s">
        <v>87</v>
      </c>
      <c r="AY271" s="17" t="s">
        <v>152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85</v>
      </c>
      <c r="BK271" s="200">
        <f>ROUND(I271*H271,2)</f>
        <v>0</v>
      </c>
      <c r="BL271" s="17" t="s">
        <v>235</v>
      </c>
      <c r="BM271" s="199" t="s">
        <v>495</v>
      </c>
    </row>
    <row r="272" spans="1:65" s="2" customFormat="1" ht="78">
      <c r="A272" s="34"/>
      <c r="B272" s="35"/>
      <c r="C272" s="36"/>
      <c r="D272" s="203" t="s">
        <v>172</v>
      </c>
      <c r="E272" s="36"/>
      <c r="F272" s="213" t="s">
        <v>406</v>
      </c>
      <c r="G272" s="36"/>
      <c r="H272" s="36"/>
      <c r="I272" s="214"/>
      <c r="J272" s="36"/>
      <c r="K272" s="36"/>
      <c r="L272" s="39"/>
      <c r="M272" s="215"/>
      <c r="N272" s="216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172</v>
      </c>
      <c r="AU272" s="17" t="s">
        <v>87</v>
      </c>
    </row>
    <row r="273" spans="1:65" s="2" customFormat="1" ht="24.2" customHeight="1">
      <c r="A273" s="34"/>
      <c r="B273" s="35"/>
      <c r="C273" s="187" t="s">
        <v>496</v>
      </c>
      <c r="D273" s="187" t="s">
        <v>155</v>
      </c>
      <c r="E273" s="188" t="s">
        <v>497</v>
      </c>
      <c r="F273" s="189" t="s">
        <v>498</v>
      </c>
      <c r="G273" s="190" t="s">
        <v>307</v>
      </c>
      <c r="H273" s="239"/>
      <c r="I273" s="192"/>
      <c r="J273" s="193">
        <f>ROUND(I273*H273,2)</f>
        <v>0</v>
      </c>
      <c r="K273" s="194"/>
      <c r="L273" s="39"/>
      <c r="M273" s="195" t="s">
        <v>1</v>
      </c>
      <c r="N273" s="196" t="s">
        <v>42</v>
      </c>
      <c r="O273" s="71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235</v>
      </c>
      <c r="AT273" s="199" t="s">
        <v>155</v>
      </c>
      <c r="AU273" s="199" t="s">
        <v>87</v>
      </c>
      <c r="AY273" s="17" t="s">
        <v>152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85</v>
      </c>
      <c r="BK273" s="200">
        <f>ROUND(I273*H273,2)</f>
        <v>0</v>
      </c>
      <c r="BL273" s="17" t="s">
        <v>235</v>
      </c>
      <c r="BM273" s="199" t="s">
        <v>499</v>
      </c>
    </row>
    <row r="274" spans="1:65" s="12" customFormat="1" ht="22.9" customHeight="1">
      <c r="B274" s="171"/>
      <c r="C274" s="172"/>
      <c r="D274" s="173" t="s">
        <v>76</v>
      </c>
      <c r="E274" s="185" t="s">
        <v>500</v>
      </c>
      <c r="F274" s="185" t="s">
        <v>501</v>
      </c>
      <c r="G274" s="172"/>
      <c r="H274" s="172"/>
      <c r="I274" s="175"/>
      <c r="J274" s="186">
        <f>BK274</f>
        <v>0</v>
      </c>
      <c r="K274" s="172"/>
      <c r="L274" s="177"/>
      <c r="M274" s="178"/>
      <c r="N274" s="179"/>
      <c r="O274" s="179"/>
      <c r="P274" s="180">
        <f>SUM(P275:P288)</f>
        <v>0</v>
      </c>
      <c r="Q274" s="179"/>
      <c r="R274" s="180">
        <f>SUM(R275:R288)</f>
        <v>9.7985199999999995E-2</v>
      </c>
      <c r="S274" s="179"/>
      <c r="T274" s="181">
        <f>SUM(T275:T288)</f>
        <v>19.483409000000002</v>
      </c>
      <c r="AR274" s="182" t="s">
        <v>87</v>
      </c>
      <c r="AT274" s="183" t="s">
        <v>76</v>
      </c>
      <c r="AU274" s="183" t="s">
        <v>85</v>
      </c>
      <c r="AY274" s="182" t="s">
        <v>152</v>
      </c>
      <c r="BK274" s="184">
        <f>SUM(BK275:BK288)</f>
        <v>0</v>
      </c>
    </row>
    <row r="275" spans="1:65" s="2" customFormat="1" ht="24.2" customHeight="1">
      <c r="A275" s="34"/>
      <c r="B275" s="35"/>
      <c r="C275" s="187" t="s">
        <v>502</v>
      </c>
      <c r="D275" s="187" t="s">
        <v>155</v>
      </c>
      <c r="E275" s="188" t="s">
        <v>503</v>
      </c>
      <c r="F275" s="189" t="s">
        <v>504</v>
      </c>
      <c r="G275" s="190" t="s">
        <v>165</v>
      </c>
      <c r="H275" s="191">
        <v>288.8</v>
      </c>
      <c r="I275" s="192"/>
      <c r="J275" s="193">
        <f t="shared" ref="J275:J280" si="0">ROUND(I275*H275,2)</f>
        <v>0</v>
      </c>
      <c r="K275" s="194"/>
      <c r="L275" s="39"/>
      <c r="M275" s="195" t="s">
        <v>1</v>
      </c>
      <c r="N275" s="196" t="s">
        <v>42</v>
      </c>
      <c r="O275" s="71"/>
      <c r="P275" s="197">
        <f t="shared" ref="P275:P280" si="1">O275*H275</f>
        <v>0</v>
      </c>
      <c r="Q275" s="197">
        <v>0</v>
      </c>
      <c r="R275" s="197">
        <f t="shared" ref="R275:R280" si="2">Q275*H275</f>
        <v>0</v>
      </c>
      <c r="S275" s="197">
        <v>6.6400000000000001E-2</v>
      </c>
      <c r="T275" s="198">
        <f t="shared" ref="T275:T280" si="3">S275*H275</f>
        <v>19.17632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235</v>
      </c>
      <c r="AT275" s="199" t="s">
        <v>155</v>
      </c>
      <c r="AU275" s="199" t="s">
        <v>87</v>
      </c>
      <c r="AY275" s="17" t="s">
        <v>152</v>
      </c>
      <c r="BE275" s="200">
        <f t="shared" ref="BE275:BE280" si="4">IF(N275="základní",J275,0)</f>
        <v>0</v>
      </c>
      <c r="BF275" s="200">
        <f t="shared" ref="BF275:BF280" si="5">IF(N275="snížená",J275,0)</f>
        <v>0</v>
      </c>
      <c r="BG275" s="200">
        <f t="shared" ref="BG275:BG280" si="6">IF(N275="zákl. přenesená",J275,0)</f>
        <v>0</v>
      </c>
      <c r="BH275" s="200">
        <f t="shared" ref="BH275:BH280" si="7">IF(N275="sníž. přenesená",J275,0)</f>
        <v>0</v>
      </c>
      <c r="BI275" s="200">
        <f t="shared" ref="BI275:BI280" si="8">IF(N275="nulová",J275,0)</f>
        <v>0</v>
      </c>
      <c r="BJ275" s="17" t="s">
        <v>85</v>
      </c>
      <c r="BK275" s="200">
        <f t="shared" ref="BK275:BK280" si="9">ROUND(I275*H275,2)</f>
        <v>0</v>
      </c>
      <c r="BL275" s="17" t="s">
        <v>235</v>
      </c>
      <c r="BM275" s="199" t="s">
        <v>505</v>
      </c>
    </row>
    <row r="276" spans="1:65" s="2" customFormat="1" ht="24.2" customHeight="1">
      <c r="A276" s="34"/>
      <c r="B276" s="35"/>
      <c r="C276" s="187" t="s">
        <v>506</v>
      </c>
      <c r="D276" s="187" t="s">
        <v>155</v>
      </c>
      <c r="E276" s="188" t="s">
        <v>507</v>
      </c>
      <c r="F276" s="189" t="s">
        <v>508</v>
      </c>
      <c r="G276" s="190" t="s">
        <v>165</v>
      </c>
      <c r="H276" s="191">
        <v>288.8</v>
      </c>
      <c r="I276" s="192"/>
      <c r="J276" s="193">
        <f t="shared" si="0"/>
        <v>0</v>
      </c>
      <c r="K276" s="194"/>
      <c r="L276" s="39"/>
      <c r="M276" s="195" t="s">
        <v>1</v>
      </c>
      <c r="N276" s="196" t="s">
        <v>42</v>
      </c>
      <c r="O276" s="71"/>
      <c r="P276" s="197">
        <f t="shared" si="1"/>
        <v>0</v>
      </c>
      <c r="Q276" s="197">
        <v>0</v>
      </c>
      <c r="R276" s="197">
        <f t="shared" si="2"/>
        <v>0</v>
      </c>
      <c r="S276" s="197">
        <v>0</v>
      </c>
      <c r="T276" s="198">
        <f t="shared" si="3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235</v>
      </c>
      <c r="AT276" s="199" t="s">
        <v>155</v>
      </c>
      <c r="AU276" s="199" t="s">
        <v>87</v>
      </c>
      <c r="AY276" s="17" t="s">
        <v>152</v>
      </c>
      <c r="BE276" s="200">
        <f t="shared" si="4"/>
        <v>0</v>
      </c>
      <c r="BF276" s="200">
        <f t="shared" si="5"/>
        <v>0</v>
      </c>
      <c r="BG276" s="200">
        <f t="shared" si="6"/>
        <v>0</v>
      </c>
      <c r="BH276" s="200">
        <f t="shared" si="7"/>
        <v>0</v>
      </c>
      <c r="BI276" s="200">
        <f t="shared" si="8"/>
        <v>0</v>
      </c>
      <c r="BJ276" s="17" t="s">
        <v>85</v>
      </c>
      <c r="BK276" s="200">
        <f t="shared" si="9"/>
        <v>0</v>
      </c>
      <c r="BL276" s="17" t="s">
        <v>235</v>
      </c>
      <c r="BM276" s="199" t="s">
        <v>509</v>
      </c>
    </row>
    <row r="277" spans="1:65" s="2" customFormat="1" ht="24.2" customHeight="1">
      <c r="A277" s="34"/>
      <c r="B277" s="35"/>
      <c r="C277" s="187" t="s">
        <v>510</v>
      </c>
      <c r="D277" s="187" t="s">
        <v>155</v>
      </c>
      <c r="E277" s="188" t="s">
        <v>511</v>
      </c>
      <c r="F277" s="189" t="s">
        <v>512</v>
      </c>
      <c r="G277" s="190" t="s">
        <v>198</v>
      </c>
      <c r="H277" s="191">
        <v>23.5</v>
      </c>
      <c r="I277" s="192"/>
      <c r="J277" s="193">
        <f t="shared" si="0"/>
        <v>0</v>
      </c>
      <c r="K277" s="194"/>
      <c r="L277" s="39"/>
      <c r="M277" s="195" t="s">
        <v>1</v>
      </c>
      <c r="N277" s="196" t="s">
        <v>42</v>
      </c>
      <c r="O277" s="71"/>
      <c r="P277" s="197">
        <f t="shared" si="1"/>
        <v>0</v>
      </c>
      <c r="Q277" s="197">
        <v>0</v>
      </c>
      <c r="R277" s="197">
        <f t="shared" si="2"/>
        <v>0</v>
      </c>
      <c r="S277" s="197">
        <v>1.1469999999999999E-2</v>
      </c>
      <c r="T277" s="198">
        <f t="shared" si="3"/>
        <v>0.26954499999999998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235</v>
      </c>
      <c r="AT277" s="199" t="s">
        <v>155</v>
      </c>
      <c r="AU277" s="199" t="s">
        <v>87</v>
      </c>
      <c r="AY277" s="17" t="s">
        <v>152</v>
      </c>
      <c r="BE277" s="200">
        <f t="shared" si="4"/>
        <v>0</v>
      </c>
      <c r="BF277" s="200">
        <f t="shared" si="5"/>
        <v>0</v>
      </c>
      <c r="BG277" s="200">
        <f t="shared" si="6"/>
        <v>0</v>
      </c>
      <c r="BH277" s="200">
        <f t="shared" si="7"/>
        <v>0</v>
      </c>
      <c r="BI277" s="200">
        <f t="shared" si="8"/>
        <v>0</v>
      </c>
      <c r="BJ277" s="17" t="s">
        <v>85</v>
      </c>
      <c r="BK277" s="200">
        <f t="shared" si="9"/>
        <v>0</v>
      </c>
      <c r="BL277" s="17" t="s">
        <v>235</v>
      </c>
      <c r="BM277" s="199" t="s">
        <v>513</v>
      </c>
    </row>
    <row r="278" spans="1:65" s="2" customFormat="1" ht="24.2" customHeight="1">
      <c r="A278" s="34"/>
      <c r="B278" s="35"/>
      <c r="C278" s="187" t="s">
        <v>514</v>
      </c>
      <c r="D278" s="187" t="s">
        <v>155</v>
      </c>
      <c r="E278" s="188" t="s">
        <v>515</v>
      </c>
      <c r="F278" s="189" t="s">
        <v>516</v>
      </c>
      <c r="G278" s="190" t="s">
        <v>198</v>
      </c>
      <c r="H278" s="191">
        <v>23.5</v>
      </c>
      <c r="I278" s="192"/>
      <c r="J278" s="193">
        <f t="shared" si="0"/>
        <v>0</v>
      </c>
      <c r="K278" s="194"/>
      <c r="L278" s="39"/>
      <c r="M278" s="195" t="s">
        <v>1</v>
      </c>
      <c r="N278" s="196" t="s">
        <v>42</v>
      </c>
      <c r="O278" s="71"/>
      <c r="P278" s="197">
        <f t="shared" si="1"/>
        <v>0</v>
      </c>
      <c r="Q278" s="197">
        <v>0</v>
      </c>
      <c r="R278" s="197">
        <f t="shared" si="2"/>
        <v>0</v>
      </c>
      <c r="S278" s="197">
        <v>0</v>
      </c>
      <c r="T278" s="198">
        <f t="shared" si="3"/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235</v>
      </c>
      <c r="AT278" s="199" t="s">
        <v>155</v>
      </c>
      <c r="AU278" s="199" t="s">
        <v>87</v>
      </c>
      <c r="AY278" s="17" t="s">
        <v>152</v>
      </c>
      <c r="BE278" s="200">
        <f t="shared" si="4"/>
        <v>0</v>
      </c>
      <c r="BF278" s="200">
        <f t="shared" si="5"/>
        <v>0</v>
      </c>
      <c r="BG278" s="200">
        <f t="shared" si="6"/>
        <v>0</v>
      </c>
      <c r="BH278" s="200">
        <f t="shared" si="7"/>
        <v>0</v>
      </c>
      <c r="BI278" s="200">
        <f t="shared" si="8"/>
        <v>0</v>
      </c>
      <c r="BJ278" s="17" t="s">
        <v>85</v>
      </c>
      <c r="BK278" s="200">
        <f t="shared" si="9"/>
        <v>0</v>
      </c>
      <c r="BL278" s="17" t="s">
        <v>235</v>
      </c>
      <c r="BM278" s="199" t="s">
        <v>517</v>
      </c>
    </row>
    <row r="279" spans="1:65" s="2" customFormat="1" ht="24.2" customHeight="1">
      <c r="A279" s="34"/>
      <c r="B279" s="35"/>
      <c r="C279" s="187" t="s">
        <v>518</v>
      </c>
      <c r="D279" s="187" t="s">
        <v>155</v>
      </c>
      <c r="E279" s="188" t="s">
        <v>519</v>
      </c>
      <c r="F279" s="189" t="s">
        <v>520</v>
      </c>
      <c r="G279" s="190" t="s">
        <v>165</v>
      </c>
      <c r="H279" s="191">
        <v>288.8</v>
      </c>
      <c r="I279" s="192"/>
      <c r="J279" s="193">
        <f t="shared" si="0"/>
        <v>0</v>
      </c>
      <c r="K279" s="194"/>
      <c r="L279" s="39"/>
      <c r="M279" s="195" t="s">
        <v>1</v>
      </c>
      <c r="N279" s="196" t="s">
        <v>42</v>
      </c>
      <c r="O279" s="71"/>
      <c r="P279" s="197">
        <f t="shared" si="1"/>
        <v>0</v>
      </c>
      <c r="Q279" s="197">
        <v>0</v>
      </c>
      <c r="R279" s="197">
        <f t="shared" si="2"/>
        <v>0</v>
      </c>
      <c r="S279" s="197">
        <v>1.2999999999999999E-4</v>
      </c>
      <c r="T279" s="198">
        <f t="shared" si="3"/>
        <v>3.7544000000000001E-2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235</v>
      </c>
      <c r="AT279" s="199" t="s">
        <v>155</v>
      </c>
      <c r="AU279" s="199" t="s">
        <v>87</v>
      </c>
      <c r="AY279" s="17" t="s">
        <v>152</v>
      </c>
      <c r="BE279" s="200">
        <f t="shared" si="4"/>
        <v>0</v>
      </c>
      <c r="BF279" s="200">
        <f t="shared" si="5"/>
        <v>0</v>
      </c>
      <c r="BG279" s="200">
        <f t="shared" si="6"/>
        <v>0</v>
      </c>
      <c r="BH279" s="200">
        <f t="shared" si="7"/>
        <v>0</v>
      </c>
      <c r="BI279" s="200">
        <f t="shared" si="8"/>
        <v>0</v>
      </c>
      <c r="BJ279" s="17" t="s">
        <v>85</v>
      </c>
      <c r="BK279" s="200">
        <f t="shared" si="9"/>
        <v>0</v>
      </c>
      <c r="BL279" s="17" t="s">
        <v>235</v>
      </c>
      <c r="BM279" s="199" t="s">
        <v>521</v>
      </c>
    </row>
    <row r="280" spans="1:65" s="2" customFormat="1" ht="33" customHeight="1">
      <c r="A280" s="34"/>
      <c r="B280" s="35"/>
      <c r="C280" s="187" t="s">
        <v>522</v>
      </c>
      <c r="D280" s="187" t="s">
        <v>155</v>
      </c>
      <c r="E280" s="188" t="s">
        <v>523</v>
      </c>
      <c r="F280" s="189" t="s">
        <v>524</v>
      </c>
      <c r="G280" s="190" t="s">
        <v>165</v>
      </c>
      <c r="H280" s="191">
        <v>678.68</v>
      </c>
      <c r="I280" s="192"/>
      <c r="J280" s="193">
        <f t="shared" si="0"/>
        <v>0</v>
      </c>
      <c r="K280" s="194"/>
      <c r="L280" s="39"/>
      <c r="M280" s="195" t="s">
        <v>1</v>
      </c>
      <c r="N280" s="196" t="s">
        <v>42</v>
      </c>
      <c r="O280" s="71"/>
      <c r="P280" s="197">
        <f t="shared" si="1"/>
        <v>0</v>
      </c>
      <c r="Q280" s="197">
        <v>0</v>
      </c>
      <c r="R280" s="197">
        <f t="shared" si="2"/>
        <v>0</v>
      </c>
      <c r="S280" s="197">
        <v>0</v>
      </c>
      <c r="T280" s="198">
        <f t="shared" si="3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235</v>
      </c>
      <c r="AT280" s="199" t="s">
        <v>155</v>
      </c>
      <c r="AU280" s="199" t="s">
        <v>87</v>
      </c>
      <c r="AY280" s="17" t="s">
        <v>152</v>
      </c>
      <c r="BE280" s="200">
        <f t="shared" si="4"/>
        <v>0</v>
      </c>
      <c r="BF280" s="200">
        <f t="shared" si="5"/>
        <v>0</v>
      </c>
      <c r="BG280" s="200">
        <f t="shared" si="6"/>
        <v>0</v>
      </c>
      <c r="BH280" s="200">
        <f t="shared" si="7"/>
        <v>0</v>
      </c>
      <c r="BI280" s="200">
        <f t="shared" si="8"/>
        <v>0</v>
      </c>
      <c r="BJ280" s="17" t="s">
        <v>85</v>
      </c>
      <c r="BK280" s="200">
        <f t="shared" si="9"/>
        <v>0</v>
      </c>
      <c r="BL280" s="17" t="s">
        <v>235</v>
      </c>
      <c r="BM280" s="199" t="s">
        <v>525</v>
      </c>
    </row>
    <row r="281" spans="1:65" s="13" customFormat="1" ht="11.25">
      <c r="B281" s="201"/>
      <c r="C281" s="202"/>
      <c r="D281" s="203" t="s">
        <v>161</v>
      </c>
      <c r="E281" s="204" t="s">
        <v>1</v>
      </c>
      <c r="F281" s="205" t="s">
        <v>526</v>
      </c>
      <c r="G281" s="202"/>
      <c r="H281" s="206">
        <v>288.8</v>
      </c>
      <c r="I281" s="207"/>
      <c r="J281" s="202"/>
      <c r="K281" s="202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161</v>
      </c>
      <c r="AU281" s="212" t="s">
        <v>87</v>
      </c>
      <c r="AV281" s="13" t="s">
        <v>87</v>
      </c>
      <c r="AW281" s="13" t="s">
        <v>34</v>
      </c>
      <c r="AX281" s="13" t="s">
        <v>77</v>
      </c>
      <c r="AY281" s="212" t="s">
        <v>152</v>
      </c>
    </row>
    <row r="282" spans="1:65" s="13" customFormat="1" ht="11.25">
      <c r="B282" s="201"/>
      <c r="C282" s="202"/>
      <c r="D282" s="203" t="s">
        <v>161</v>
      </c>
      <c r="E282" s="204" t="s">
        <v>1</v>
      </c>
      <c r="F282" s="205" t="s">
        <v>527</v>
      </c>
      <c r="G282" s="202"/>
      <c r="H282" s="206">
        <v>389.88</v>
      </c>
      <c r="I282" s="207"/>
      <c r="J282" s="202"/>
      <c r="K282" s="202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161</v>
      </c>
      <c r="AU282" s="212" t="s">
        <v>87</v>
      </c>
      <c r="AV282" s="13" t="s">
        <v>87</v>
      </c>
      <c r="AW282" s="13" t="s">
        <v>34</v>
      </c>
      <c r="AX282" s="13" t="s">
        <v>77</v>
      </c>
      <c r="AY282" s="212" t="s">
        <v>152</v>
      </c>
    </row>
    <row r="283" spans="1:65" s="14" customFormat="1" ht="11.25">
      <c r="B283" s="217"/>
      <c r="C283" s="218"/>
      <c r="D283" s="203" t="s">
        <v>161</v>
      </c>
      <c r="E283" s="219" t="s">
        <v>1</v>
      </c>
      <c r="F283" s="220" t="s">
        <v>203</v>
      </c>
      <c r="G283" s="218"/>
      <c r="H283" s="221">
        <v>678.68000000000006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161</v>
      </c>
      <c r="AU283" s="227" t="s">
        <v>87</v>
      </c>
      <c r="AV283" s="14" t="s">
        <v>159</v>
      </c>
      <c r="AW283" s="14" t="s">
        <v>34</v>
      </c>
      <c r="AX283" s="14" t="s">
        <v>85</v>
      </c>
      <c r="AY283" s="227" t="s">
        <v>152</v>
      </c>
    </row>
    <row r="284" spans="1:65" s="2" customFormat="1" ht="55.5" customHeight="1">
      <c r="A284" s="34"/>
      <c r="B284" s="35"/>
      <c r="C284" s="228" t="s">
        <v>528</v>
      </c>
      <c r="D284" s="228" t="s">
        <v>263</v>
      </c>
      <c r="E284" s="229" t="s">
        <v>529</v>
      </c>
      <c r="F284" s="230" t="s">
        <v>530</v>
      </c>
      <c r="G284" s="231" t="s">
        <v>165</v>
      </c>
      <c r="H284" s="232">
        <v>288.8</v>
      </c>
      <c r="I284" s="233"/>
      <c r="J284" s="234">
        <f>ROUND(I284*H284,2)</f>
        <v>0</v>
      </c>
      <c r="K284" s="235"/>
      <c r="L284" s="236"/>
      <c r="M284" s="237" t="s">
        <v>1</v>
      </c>
      <c r="N284" s="238" t="s">
        <v>42</v>
      </c>
      <c r="O284" s="71"/>
      <c r="P284" s="197">
        <f>O284*H284</f>
        <v>0</v>
      </c>
      <c r="Q284" s="197">
        <v>1.3999999999999999E-4</v>
      </c>
      <c r="R284" s="197">
        <f>Q284*H284</f>
        <v>4.0431999999999996E-2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285</v>
      </c>
      <c r="AT284" s="199" t="s">
        <v>263</v>
      </c>
      <c r="AU284" s="199" t="s">
        <v>87</v>
      </c>
      <c r="AY284" s="17" t="s">
        <v>152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85</v>
      </c>
      <c r="BK284" s="200">
        <f>ROUND(I284*H284,2)</f>
        <v>0</v>
      </c>
      <c r="BL284" s="17" t="s">
        <v>235</v>
      </c>
      <c r="BM284" s="199" t="s">
        <v>531</v>
      </c>
    </row>
    <row r="285" spans="1:65" s="13" customFormat="1" ht="11.25">
      <c r="B285" s="201"/>
      <c r="C285" s="202"/>
      <c r="D285" s="203" t="s">
        <v>161</v>
      </c>
      <c r="E285" s="202"/>
      <c r="F285" s="205" t="s">
        <v>532</v>
      </c>
      <c r="G285" s="202"/>
      <c r="H285" s="206">
        <v>288.8</v>
      </c>
      <c r="I285" s="207"/>
      <c r="J285" s="202"/>
      <c r="K285" s="202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161</v>
      </c>
      <c r="AU285" s="212" t="s">
        <v>87</v>
      </c>
      <c r="AV285" s="13" t="s">
        <v>87</v>
      </c>
      <c r="AW285" s="13" t="s">
        <v>4</v>
      </c>
      <c r="AX285" s="13" t="s">
        <v>85</v>
      </c>
      <c r="AY285" s="212" t="s">
        <v>152</v>
      </c>
    </row>
    <row r="286" spans="1:65" s="2" customFormat="1" ht="24.2" customHeight="1">
      <c r="A286" s="34"/>
      <c r="B286" s="35"/>
      <c r="C286" s="228" t="s">
        <v>533</v>
      </c>
      <c r="D286" s="228" t="s">
        <v>263</v>
      </c>
      <c r="E286" s="229" t="s">
        <v>534</v>
      </c>
      <c r="F286" s="230" t="s">
        <v>535</v>
      </c>
      <c r="G286" s="231" t="s">
        <v>165</v>
      </c>
      <c r="H286" s="232">
        <v>389.88</v>
      </c>
      <c r="I286" s="233"/>
      <c r="J286" s="234">
        <f>ROUND(I286*H286,2)</f>
        <v>0</v>
      </c>
      <c r="K286" s="235"/>
      <c r="L286" s="236"/>
      <c r="M286" s="237" t="s">
        <v>1</v>
      </c>
      <c r="N286" s="238" t="s">
        <v>42</v>
      </c>
      <c r="O286" s="71"/>
      <c r="P286" s="197">
        <f>O286*H286</f>
        <v>0</v>
      </c>
      <c r="Q286" s="197">
        <v>1.3999999999999999E-4</v>
      </c>
      <c r="R286" s="197">
        <f>Q286*H286</f>
        <v>5.4583199999999991E-2</v>
      </c>
      <c r="S286" s="197">
        <v>0</v>
      </c>
      <c r="T286" s="19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285</v>
      </c>
      <c r="AT286" s="199" t="s">
        <v>263</v>
      </c>
      <c r="AU286" s="199" t="s">
        <v>87</v>
      </c>
      <c r="AY286" s="17" t="s">
        <v>152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7" t="s">
        <v>85</v>
      </c>
      <c r="BK286" s="200">
        <f>ROUND(I286*H286,2)</f>
        <v>0</v>
      </c>
      <c r="BL286" s="17" t="s">
        <v>235</v>
      </c>
      <c r="BM286" s="199" t="s">
        <v>536</v>
      </c>
    </row>
    <row r="287" spans="1:65" s="2" customFormat="1" ht="16.5" customHeight="1">
      <c r="A287" s="34"/>
      <c r="B287" s="35"/>
      <c r="C287" s="187" t="s">
        <v>537</v>
      </c>
      <c r="D287" s="187" t="s">
        <v>155</v>
      </c>
      <c r="E287" s="188" t="s">
        <v>538</v>
      </c>
      <c r="F287" s="189" t="s">
        <v>539</v>
      </c>
      <c r="G287" s="190" t="s">
        <v>198</v>
      </c>
      <c r="H287" s="191">
        <v>27</v>
      </c>
      <c r="I287" s="192"/>
      <c r="J287" s="193">
        <f>ROUND(I287*H287,2)</f>
        <v>0</v>
      </c>
      <c r="K287" s="194"/>
      <c r="L287" s="39"/>
      <c r="M287" s="195" t="s">
        <v>1</v>
      </c>
      <c r="N287" s="196" t="s">
        <v>42</v>
      </c>
      <c r="O287" s="71"/>
      <c r="P287" s="197">
        <f>O287*H287</f>
        <v>0</v>
      </c>
      <c r="Q287" s="197">
        <v>1.1E-4</v>
      </c>
      <c r="R287" s="197">
        <f>Q287*H287</f>
        <v>2.97E-3</v>
      </c>
      <c r="S287" s="197">
        <v>0</v>
      </c>
      <c r="T287" s="19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235</v>
      </c>
      <c r="AT287" s="199" t="s">
        <v>155</v>
      </c>
      <c r="AU287" s="199" t="s">
        <v>87</v>
      </c>
      <c r="AY287" s="17" t="s">
        <v>152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7" t="s">
        <v>85</v>
      </c>
      <c r="BK287" s="200">
        <f>ROUND(I287*H287,2)</f>
        <v>0</v>
      </c>
      <c r="BL287" s="17" t="s">
        <v>235</v>
      </c>
      <c r="BM287" s="199" t="s">
        <v>540</v>
      </c>
    </row>
    <row r="288" spans="1:65" s="2" customFormat="1" ht="24.2" customHeight="1">
      <c r="A288" s="34"/>
      <c r="B288" s="35"/>
      <c r="C288" s="187" t="s">
        <v>541</v>
      </c>
      <c r="D288" s="187" t="s">
        <v>155</v>
      </c>
      <c r="E288" s="188" t="s">
        <v>542</v>
      </c>
      <c r="F288" s="189" t="s">
        <v>543</v>
      </c>
      <c r="G288" s="190" t="s">
        <v>307</v>
      </c>
      <c r="H288" s="239"/>
      <c r="I288" s="192"/>
      <c r="J288" s="193">
        <f>ROUND(I288*H288,2)</f>
        <v>0</v>
      </c>
      <c r="K288" s="194"/>
      <c r="L288" s="39"/>
      <c r="M288" s="195" t="s">
        <v>1</v>
      </c>
      <c r="N288" s="196" t="s">
        <v>42</v>
      </c>
      <c r="O288" s="71"/>
      <c r="P288" s="197">
        <f>O288*H288</f>
        <v>0</v>
      </c>
      <c r="Q288" s="197">
        <v>0</v>
      </c>
      <c r="R288" s="197">
        <f>Q288*H288</f>
        <v>0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235</v>
      </c>
      <c r="AT288" s="199" t="s">
        <v>155</v>
      </c>
      <c r="AU288" s="199" t="s">
        <v>87</v>
      </c>
      <c r="AY288" s="17" t="s">
        <v>152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85</v>
      </c>
      <c r="BK288" s="200">
        <f>ROUND(I288*H288,2)</f>
        <v>0</v>
      </c>
      <c r="BL288" s="17" t="s">
        <v>235</v>
      </c>
      <c r="BM288" s="199" t="s">
        <v>544</v>
      </c>
    </row>
    <row r="289" spans="1:65" s="12" customFormat="1" ht="22.9" customHeight="1">
      <c r="B289" s="171"/>
      <c r="C289" s="172"/>
      <c r="D289" s="173" t="s">
        <v>76</v>
      </c>
      <c r="E289" s="185" t="s">
        <v>545</v>
      </c>
      <c r="F289" s="185" t="s">
        <v>546</v>
      </c>
      <c r="G289" s="172"/>
      <c r="H289" s="172"/>
      <c r="I289" s="175"/>
      <c r="J289" s="186">
        <f>BK289</f>
        <v>0</v>
      </c>
      <c r="K289" s="172"/>
      <c r="L289" s="177"/>
      <c r="M289" s="178"/>
      <c r="N289" s="179"/>
      <c r="O289" s="179"/>
      <c r="P289" s="180">
        <f>SUM(P290:P296)</f>
        <v>0</v>
      </c>
      <c r="Q289" s="179"/>
      <c r="R289" s="180">
        <f>SUM(R290:R296)</f>
        <v>4.8000000000000001E-2</v>
      </c>
      <c r="S289" s="179"/>
      <c r="T289" s="181">
        <f>SUM(T290:T296)</f>
        <v>0</v>
      </c>
      <c r="AR289" s="182" t="s">
        <v>87</v>
      </c>
      <c r="AT289" s="183" t="s">
        <v>76</v>
      </c>
      <c r="AU289" s="183" t="s">
        <v>85</v>
      </c>
      <c r="AY289" s="182" t="s">
        <v>152</v>
      </c>
      <c r="BK289" s="184">
        <f>SUM(BK290:BK296)</f>
        <v>0</v>
      </c>
    </row>
    <row r="290" spans="1:65" s="2" customFormat="1" ht="16.5" customHeight="1">
      <c r="A290" s="34"/>
      <c r="B290" s="35"/>
      <c r="C290" s="187" t="s">
        <v>547</v>
      </c>
      <c r="D290" s="187" t="s">
        <v>155</v>
      </c>
      <c r="E290" s="188" t="s">
        <v>548</v>
      </c>
      <c r="F290" s="189" t="s">
        <v>549</v>
      </c>
      <c r="G290" s="190" t="s">
        <v>198</v>
      </c>
      <c r="H290" s="191">
        <v>12</v>
      </c>
      <c r="I290" s="192"/>
      <c r="J290" s="193">
        <f>ROUND(I290*H290,2)</f>
        <v>0</v>
      </c>
      <c r="K290" s="194"/>
      <c r="L290" s="39"/>
      <c r="M290" s="195" t="s">
        <v>1</v>
      </c>
      <c r="N290" s="196" t="s">
        <v>42</v>
      </c>
      <c r="O290" s="71"/>
      <c r="P290" s="197">
        <f>O290*H290</f>
        <v>0</v>
      </c>
      <c r="Q290" s="197">
        <v>0</v>
      </c>
      <c r="R290" s="197">
        <f>Q290*H290</f>
        <v>0</v>
      </c>
      <c r="S290" s="197">
        <v>0</v>
      </c>
      <c r="T290" s="19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9" t="s">
        <v>235</v>
      </c>
      <c r="AT290" s="199" t="s">
        <v>155</v>
      </c>
      <c r="AU290" s="199" t="s">
        <v>87</v>
      </c>
      <c r="AY290" s="17" t="s">
        <v>152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7" t="s">
        <v>85</v>
      </c>
      <c r="BK290" s="200">
        <f>ROUND(I290*H290,2)</f>
        <v>0</v>
      </c>
      <c r="BL290" s="17" t="s">
        <v>235</v>
      </c>
      <c r="BM290" s="199" t="s">
        <v>550</v>
      </c>
    </row>
    <row r="291" spans="1:65" s="13" customFormat="1" ht="11.25">
      <c r="B291" s="201"/>
      <c r="C291" s="202"/>
      <c r="D291" s="203" t="s">
        <v>161</v>
      </c>
      <c r="E291" s="204" t="s">
        <v>1</v>
      </c>
      <c r="F291" s="205" t="s">
        <v>551</v>
      </c>
      <c r="G291" s="202"/>
      <c r="H291" s="206">
        <v>10</v>
      </c>
      <c r="I291" s="207"/>
      <c r="J291" s="202"/>
      <c r="K291" s="202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161</v>
      </c>
      <c r="AU291" s="212" t="s">
        <v>87</v>
      </c>
      <c r="AV291" s="13" t="s">
        <v>87</v>
      </c>
      <c r="AW291" s="13" t="s">
        <v>34</v>
      </c>
      <c r="AX291" s="13" t="s">
        <v>77</v>
      </c>
      <c r="AY291" s="212" t="s">
        <v>152</v>
      </c>
    </row>
    <row r="292" spans="1:65" s="13" customFormat="1" ht="11.25">
      <c r="B292" s="201"/>
      <c r="C292" s="202"/>
      <c r="D292" s="203" t="s">
        <v>161</v>
      </c>
      <c r="E292" s="204" t="s">
        <v>1</v>
      </c>
      <c r="F292" s="205" t="s">
        <v>552</v>
      </c>
      <c r="G292" s="202"/>
      <c r="H292" s="206">
        <v>2</v>
      </c>
      <c r="I292" s="207"/>
      <c r="J292" s="202"/>
      <c r="K292" s="202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161</v>
      </c>
      <c r="AU292" s="212" t="s">
        <v>87</v>
      </c>
      <c r="AV292" s="13" t="s">
        <v>87</v>
      </c>
      <c r="AW292" s="13" t="s">
        <v>34</v>
      </c>
      <c r="AX292" s="13" t="s">
        <v>77</v>
      </c>
      <c r="AY292" s="212" t="s">
        <v>152</v>
      </c>
    </row>
    <row r="293" spans="1:65" s="14" customFormat="1" ht="11.25">
      <c r="B293" s="217"/>
      <c r="C293" s="218"/>
      <c r="D293" s="203" t="s">
        <v>161</v>
      </c>
      <c r="E293" s="219" t="s">
        <v>1</v>
      </c>
      <c r="F293" s="220" t="s">
        <v>203</v>
      </c>
      <c r="G293" s="218"/>
      <c r="H293" s="221">
        <v>12</v>
      </c>
      <c r="I293" s="222"/>
      <c r="J293" s="218"/>
      <c r="K293" s="218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161</v>
      </c>
      <c r="AU293" s="227" t="s">
        <v>87</v>
      </c>
      <c r="AV293" s="14" t="s">
        <v>159</v>
      </c>
      <c r="AW293" s="14" t="s">
        <v>34</v>
      </c>
      <c r="AX293" s="14" t="s">
        <v>85</v>
      </c>
      <c r="AY293" s="227" t="s">
        <v>152</v>
      </c>
    </row>
    <row r="294" spans="1:65" s="2" customFormat="1" ht="24.2" customHeight="1">
      <c r="A294" s="34"/>
      <c r="B294" s="35"/>
      <c r="C294" s="228" t="s">
        <v>553</v>
      </c>
      <c r="D294" s="228" t="s">
        <v>263</v>
      </c>
      <c r="E294" s="229" t="s">
        <v>554</v>
      </c>
      <c r="F294" s="230" t="s">
        <v>555</v>
      </c>
      <c r="G294" s="231" t="s">
        <v>198</v>
      </c>
      <c r="H294" s="232">
        <v>12</v>
      </c>
      <c r="I294" s="233"/>
      <c r="J294" s="234">
        <f>ROUND(I294*H294,2)</f>
        <v>0</v>
      </c>
      <c r="K294" s="235"/>
      <c r="L294" s="236"/>
      <c r="M294" s="237" t="s">
        <v>1</v>
      </c>
      <c r="N294" s="238" t="s">
        <v>42</v>
      </c>
      <c r="O294" s="71"/>
      <c r="P294" s="197">
        <f>O294*H294</f>
        <v>0</v>
      </c>
      <c r="Q294" s="197">
        <v>4.0000000000000001E-3</v>
      </c>
      <c r="R294" s="197">
        <f>Q294*H294</f>
        <v>4.8000000000000001E-2</v>
      </c>
      <c r="S294" s="197">
        <v>0</v>
      </c>
      <c r="T294" s="19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285</v>
      </c>
      <c r="AT294" s="199" t="s">
        <v>263</v>
      </c>
      <c r="AU294" s="199" t="s">
        <v>87</v>
      </c>
      <c r="AY294" s="17" t="s">
        <v>152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7" t="s">
        <v>85</v>
      </c>
      <c r="BK294" s="200">
        <f>ROUND(I294*H294,2)</f>
        <v>0</v>
      </c>
      <c r="BL294" s="17" t="s">
        <v>235</v>
      </c>
      <c r="BM294" s="199" t="s">
        <v>556</v>
      </c>
    </row>
    <row r="295" spans="1:65" s="2" customFormat="1" ht="48.75">
      <c r="A295" s="34"/>
      <c r="B295" s="35"/>
      <c r="C295" s="36"/>
      <c r="D295" s="203" t="s">
        <v>172</v>
      </c>
      <c r="E295" s="36"/>
      <c r="F295" s="213" t="s">
        <v>443</v>
      </c>
      <c r="G295" s="36"/>
      <c r="H295" s="36"/>
      <c r="I295" s="214"/>
      <c r="J295" s="36"/>
      <c r="K295" s="36"/>
      <c r="L295" s="39"/>
      <c r="M295" s="215"/>
      <c r="N295" s="216"/>
      <c r="O295" s="71"/>
      <c r="P295" s="71"/>
      <c r="Q295" s="71"/>
      <c r="R295" s="71"/>
      <c r="S295" s="71"/>
      <c r="T295" s="72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172</v>
      </c>
      <c r="AU295" s="17" t="s">
        <v>87</v>
      </c>
    </row>
    <row r="296" spans="1:65" s="2" customFormat="1" ht="24.2" customHeight="1">
      <c r="A296" s="34"/>
      <c r="B296" s="35"/>
      <c r="C296" s="187" t="s">
        <v>557</v>
      </c>
      <c r="D296" s="187" t="s">
        <v>155</v>
      </c>
      <c r="E296" s="188" t="s">
        <v>558</v>
      </c>
      <c r="F296" s="189" t="s">
        <v>559</v>
      </c>
      <c r="G296" s="190" t="s">
        <v>307</v>
      </c>
      <c r="H296" s="239"/>
      <c r="I296" s="192"/>
      <c r="J296" s="193">
        <f>ROUND(I296*H296,2)</f>
        <v>0</v>
      </c>
      <c r="K296" s="194"/>
      <c r="L296" s="39"/>
      <c r="M296" s="195" t="s">
        <v>1</v>
      </c>
      <c r="N296" s="196" t="s">
        <v>42</v>
      </c>
      <c r="O296" s="71"/>
      <c r="P296" s="197">
        <f>O296*H296</f>
        <v>0</v>
      </c>
      <c r="Q296" s="197">
        <v>0</v>
      </c>
      <c r="R296" s="197">
        <f>Q296*H296</f>
        <v>0</v>
      </c>
      <c r="S296" s="197">
        <v>0</v>
      </c>
      <c r="T296" s="19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235</v>
      </c>
      <c r="AT296" s="199" t="s">
        <v>155</v>
      </c>
      <c r="AU296" s="199" t="s">
        <v>87</v>
      </c>
      <c r="AY296" s="17" t="s">
        <v>152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7" t="s">
        <v>85</v>
      </c>
      <c r="BK296" s="200">
        <f>ROUND(I296*H296,2)</f>
        <v>0</v>
      </c>
      <c r="BL296" s="17" t="s">
        <v>235</v>
      </c>
      <c r="BM296" s="199" t="s">
        <v>560</v>
      </c>
    </row>
    <row r="297" spans="1:65" s="12" customFormat="1" ht="22.9" customHeight="1">
      <c r="B297" s="171"/>
      <c r="C297" s="172"/>
      <c r="D297" s="173" t="s">
        <v>76</v>
      </c>
      <c r="E297" s="185" t="s">
        <v>561</v>
      </c>
      <c r="F297" s="185" t="s">
        <v>562</v>
      </c>
      <c r="G297" s="172"/>
      <c r="H297" s="172"/>
      <c r="I297" s="175"/>
      <c r="J297" s="186">
        <f>BK297</f>
        <v>0</v>
      </c>
      <c r="K297" s="172"/>
      <c r="L297" s="177"/>
      <c r="M297" s="178"/>
      <c r="N297" s="179"/>
      <c r="O297" s="179"/>
      <c r="P297" s="180">
        <f>SUM(P298:P311)</f>
        <v>0</v>
      </c>
      <c r="Q297" s="179"/>
      <c r="R297" s="180">
        <f>SUM(R298:R311)</f>
        <v>0.13475034</v>
      </c>
      <c r="S297" s="179"/>
      <c r="T297" s="181">
        <f>SUM(T298:T311)</f>
        <v>0</v>
      </c>
      <c r="AR297" s="182" t="s">
        <v>87</v>
      </c>
      <c r="AT297" s="183" t="s">
        <v>76</v>
      </c>
      <c r="AU297" s="183" t="s">
        <v>85</v>
      </c>
      <c r="AY297" s="182" t="s">
        <v>152</v>
      </c>
      <c r="BK297" s="184">
        <f>SUM(BK298:BK311)</f>
        <v>0</v>
      </c>
    </row>
    <row r="298" spans="1:65" s="2" customFormat="1" ht="24.2" customHeight="1">
      <c r="A298" s="34"/>
      <c r="B298" s="35"/>
      <c r="C298" s="187" t="s">
        <v>563</v>
      </c>
      <c r="D298" s="187" t="s">
        <v>155</v>
      </c>
      <c r="E298" s="188" t="s">
        <v>564</v>
      </c>
      <c r="F298" s="189" t="s">
        <v>565</v>
      </c>
      <c r="G298" s="190" t="s">
        <v>165</v>
      </c>
      <c r="H298" s="191">
        <v>111.72</v>
      </c>
      <c r="I298" s="192"/>
      <c r="J298" s="193">
        <f>ROUND(I298*H298,2)</f>
        <v>0</v>
      </c>
      <c r="K298" s="194"/>
      <c r="L298" s="39"/>
      <c r="M298" s="195" t="s">
        <v>1</v>
      </c>
      <c r="N298" s="196" t="s">
        <v>42</v>
      </c>
      <c r="O298" s="71"/>
      <c r="P298" s="197">
        <f>O298*H298</f>
        <v>0</v>
      </c>
      <c r="Q298" s="197">
        <v>2.0000000000000002E-5</v>
      </c>
      <c r="R298" s="197">
        <f>Q298*H298</f>
        <v>2.2344000000000001E-3</v>
      </c>
      <c r="S298" s="197">
        <v>0</v>
      </c>
      <c r="T298" s="19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235</v>
      </c>
      <c r="AT298" s="199" t="s">
        <v>155</v>
      </c>
      <c r="AU298" s="199" t="s">
        <v>87</v>
      </c>
      <c r="AY298" s="17" t="s">
        <v>152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7" t="s">
        <v>85</v>
      </c>
      <c r="BK298" s="200">
        <f>ROUND(I298*H298,2)</f>
        <v>0</v>
      </c>
      <c r="BL298" s="17" t="s">
        <v>235</v>
      </c>
      <c r="BM298" s="199" t="s">
        <v>566</v>
      </c>
    </row>
    <row r="299" spans="1:65" s="13" customFormat="1" ht="11.25">
      <c r="B299" s="201"/>
      <c r="C299" s="202"/>
      <c r="D299" s="203" t="s">
        <v>161</v>
      </c>
      <c r="E299" s="204" t="s">
        <v>1</v>
      </c>
      <c r="F299" s="205" t="s">
        <v>567</v>
      </c>
      <c r="G299" s="202"/>
      <c r="H299" s="206">
        <v>111.72</v>
      </c>
      <c r="I299" s="207"/>
      <c r="J299" s="202"/>
      <c r="K299" s="202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161</v>
      </c>
      <c r="AU299" s="212" t="s">
        <v>87</v>
      </c>
      <c r="AV299" s="13" t="s">
        <v>87</v>
      </c>
      <c r="AW299" s="13" t="s">
        <v>34</v>
      </c>
      <c r="AX299" s="13" t="s">
        <v>85</v>
      </c>
      <c r="AY299" s="212" t="s">
        <v>152</v>
      </c>
    </row>
    <row r="300" spans="1:65" s="2" customFormat="1" ht="24.2" customHeight="1">
      <c r="A300" s="34"/>
      <c r="B300" s="35"/>
      <c r="C300" s="187" t="s">
        <v>568</v>
      </c>
      <c r="D300" s="187" t="s">
        <v>155</v>
      </c>
      <c r="E300" s="188" t="s">
        <v>569</v>
      </c>
      <c r="F300" s="189" t="s">
        <v>570</v>
      </c>
      <c r="G300" s="190" t="s">
        <v>165</v>
      </c>
      <c r="H300" s="191">
        <v>327.90199999999999</v>
      </c>
      <c r="I300" s="192"/>
      <c r="J300" s="193">
        <f>ROUND(I300*H300,2)</f>
        <v>0</v>
      </c>
      <c r="K300" s="194"/>
      <c r="L300" s="39"/>
      <c r="M300" s="195" t="s">
        <v>1</v>
      </c>
      <c r="N300" s="196" t="s">
        <v>42</v>
      </c>
      <c r="O300" s="71"/>
      <c r="P300" s="197">
        <f>O300*H300</f>
        <v>0</v>
      </c>
      <c r="Q300" s="197">
        <v>0</v>
      </c>
      <c r="R300" s="197">
        <f>Q300*H300</f>
        <v>0</v>
      </c>
      <c r="S300" s="197">
        <v>0</v>
      </c>
      <c r="T300" s="19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235</v>
      </c>
      <c r="AT300" s="199" t="s">
        <v>155</v>
      </c>
      <c r="AU300" s="199" t="s">
        <v>87</v>
      </c>
      <c r="AY300" s="17" t="s">
        <v>152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7" t="s">
        <v>85</v>
      </c>
      <c r="BK300" s="200">
        <f>ROUND(I300*H300,2)</f>
        <v>0</v>
      </c>
      <c r="BL300" s="17" t="s">
        <v>235</v>
      </c>
      <c r="BM300" s="199" t="s">
        <v>571</v>
      </c>
    </row>
    <row r="301" spans="1:65" s="13" customFormat="1" ht="11.25">
      <c r="B301" s="201"/>
      <c r="C301" s="202"/>
      <c r="D301" s="203" t="s">
        <v>161</v>
      </c>
      <c r="E301" s="204" t="s">
        <v>1</v>
      </c>
      <c r="F301" s="205" t="s">
        <v>572</v>
      </c>
      <c r="G301" s="202"/>
      <c r="H301" s="206">
        <v>177.08</v>
      </c>
      <c r="I301" s="207"/>
      <c r="J301" s="202"/>
      <c r="K301" s="202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161</v>
      </c>
      <c r="AU301" s="212" t="s">
        <v>87</v>
      </c>
      <c r="AV301" s="13" t="s">
        <v>87</v>
      </c>
      <c r="AW301" s="13" t="s">
        <v>34</v>
      </c>
      <c r="AX301" s="13" t="s">
        <v>77</v>
      </c>
      <c r="AY301" s="212" t="s">
        <v>152</v>
      </c>
    </row>
    <row r="302" spans="1:65" s="13" customFormat="1" ht="11.25">
      <c r="B302" s="201"/>
      <c r="C302" s="202"/>
      <c r="D302" s="203" t="s">
        <v>161</v>
      </c>
      <c r="E302" s="204" t="s">
        <v>1</v>
      </c>
      <c r="F302" s="205" t="s">
        <v>573</v>
      </c>
      <c r="G302" s="202"/>
      <c r="H302" s="206">
        <v>150.822</v>
      </c>
      <c r="I302" s="207"/>
      <c r="J302" s="202"/>
      <c r="K302" s="202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161</v>
      </c>
      <c r="AU302" s="212" t="s">
        <v>87</v>
      </c>
      <c r="AV302" s="13" t="s">
        <v>87</v>
      </c>
      <c r="AW302" s="13" t="s">
        <v>34</v>
      </c>
      <c r="AX302" s="13" t="s">
        <v>77</v>
      </c>
      <c r="AY302" s="212" t="s">
        <v>152</v>
      </c>
    </row>
    <row r="303" spans="1:65" s="14" customFormat="1" ht="11.25">
      <c r="B303" s="217"/>
      <c r="C303" s="218"/>
      <c r="D303" s="203" t="s">
        <v>161</v>
      </c>
      <c r="E303" s="219" t="s">
        <v>1</v>
      </c>
      <c r="F303" s="220" t="s">
        <v>203</v>
      </c>
      <c r="G303" s="218"/>
      <c r="H303" s="221">
        <v>327.90200000000004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161</v>
      </c>
      <c r="AU303" s="227" t="s">
        <v>87</v>
      </c>
      <c r="AV303" s="14" t="s">
        <v>159</v>
      </c>
      <c r="AW303" s="14" t="s">
        <v>34</v>
      </c>
      <c r="AX303" s="14" t="s">
        <v>85</v>
      </c>
      <c r="AY303" s="227" t="s">
        <v>152</v>
      </c>
    </row>
    <row r="304" spans="1:65" s="2" customFormat="1" ht="33" customHeight="1">
      <c r="A304" s="34"/>
      <c r="B304" s="35"/>
      <c r="C304" s="187" t="s">
        <v>574</v>
      </c>
      <c r="D304" s="187" t="s">
        <v>155</v>
      </c>
      <c r="E304" s="188" t="s">
        <v>575</v>
      </c>
      <c r="F304" s="189" t="s">
        <v>576</v>
      </c>
      <c r="G304" s="190" t="s">
        <v>165</v>
      </c>
      <c r="H304" s="191">
        <v>327.90199999999999</v>
      </c>
      <c r="I304" s="192"/>
      <c r="J304" s="193">
        <f>ROUND(I304*H304,2)</f>
        <v>0</v>
      </c>
      <c r="K304" s="194"/>
      <c r="L304" s="39"/>
      <c r="M304" s="195" t="s">
        <v>1</v>
      </c>
      <c r="N304" s="196" t="s">
        <v>42</v>
      </c>
      <c r="O304" s="71"/>
      <c r="P304" s="197">
        <f>O304*H304</f>
        <v>0</v>
      </c>
      <c r="Q304" s="197">
        <v>2.2000000000000001E-4</v>
      </c>
      <c r="R304" s="197">
        <f>Q304*H304</f>
        <v>7.2138439999999998E-2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235</v>
      </c>
      <c r="AT304" s="199" t="s">
        <v>155</v>
      </c>
      <c r="AU304" s="199" t="s">
        <v>87</v>
      </c>
      <c r="AY304" s="17" t="s">
        <v>152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85</v>
      </c>
      <c r="BK304" s="200">
        <f>ROUND(I304*H304,2)</f>
        <v>0</v>
      </c>
      <c r="BL304" s="17" t="s">
        <v>235</v>
      </c>
      <c r="BM304" s="199" t="s">
        <v>577</v>
      </c>
    </row>
    <row r="305" spans="1:65" s="2" customFormat="1" ht="24.2" customHeight="1">
      <c r="A305" s="34"/>
      <c r="B305" s="35"/>
      <c r="C305" s="187" t="s">
        <v>578</v>
      </c>
      <c r="D305" s="187" t="s">
        <v>155</v>
      </c>
      <c r="E305" s="188" t="s">
        <v>579</v>
      </c>
      <c r="F305" s="189" t="s">
        <v>580</v>
      </c>
      <c r="G305" s="190" t="s">
        <v>165</v>
      </c>
      <c r="H305" s="191">
        <v>150.822</v>
      </c>
      <c r="I305" s="192"/>
      <c r="J305" s="193">
        <f>ROUND(I305*H305,2)</f>
        <v>0</v>
      </c>
      <c r="K305" s="194"/>
      <c r="L305" s="39"/>
      <c r="M305" s="195" t="s">
        <v>1</v>
      </c>
      <c r="N305" s="196" t="s">
        <v>42</v>
      </c>
      <c r="O305" s="71"/>
      <c r="P305" s="197">
        <f>O305*H305</f>
        <v>0</v>
      </c>
      <c r="Q305" s="197">
        <v>2.5000000000000001E-4</v>
      </c>
      <c r="R305" s="197">
        <f>Q305*H305</f>
        <v>3.7705500000000003E-2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235</v>
      </c>
      <c r="AT305" s="199" t="s">
        <v>155</v>
      </c>
      <c r="AU305" s="199" t="s">
        <v>87</v>
      </c>
      <c r="AY305" s="17" t="s">
        <v>152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85</v>
      </c>
      <c r="BK305" s="200">
        <f>ROUND(I305*H305,2)</f>
        <v>0</v>
      </c>
      <c r="BL305" s="17" t="s">
        <v>235</v>
      </c>
      <c r="BM305" s="199" t="s">
        <v>581</v>
      </c>
    </row>
    <row r="306" spans="1:65" s="2" customFormat="1" ht="19.5">
      <c r="A306" s="34"/>
      <c r="B306" s="35"/>
      <c r="C306" s="36"/>
      <c r="D306" s="203" t="s">
        <v>172</v>
      </c>
      <c r="E306" s="36"/>
      <c r="F306" s="213" t="s">
        <v>582</v>
      </c>
      <c r="G306" s="36"/>
      <c r="H306" s="36"/>
      <c r="I306" s="214"/>
      <c r="J306" s="36"/>
      <c r="K306" s="36"/>
      <c r="L306" s="39"/>
      <c r="M306" s="215"/>
      <c r="N306" s="216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172</v>
      </c>
      <c r="AU306" s="17" t="s">
        <v>87</v>
      </c>
    </row>
    <row r="307" spans="1:65" s="2" customFormat="1" ht="24.2" customHeight="1">
      <c r="A307" s="34"/>
      <c r="B307" s="35"/>
      <c r="C307" s="187" t="s">
        <v>583</v>
      </c>
      <c r="D307" s="187" t="s">
        <v>155</v>
      </c>
      <c r="E307" s="188" t="s">
        <v>584</v>
      </c>
      <c r="F307" s="189" t="s">
        <v>585</v>
      </c>
      <c r="G307" s="190" t="s">
        <v>165</v>
      </c>
      <c r="H307" s="191">
        <v>20</v>
      </c>
      <c r="I307" s="192"/>
      <c r="J307" s="193">
        <f>ROUND(I307*H307,2)</f>
        <v>0</v>
      </c>
      <c r="K307" s="194"/>
      <c r="L307" s="39"/>
      <c r="M307" s="195" t="s">
        <v>1</v>
      </c>
      <c r="N307" s="196" t="s">
        <v>42</v>
      </c>
      <c r="O307" s="71"/>
      <c r="P307" s="197">
        <f>O307*H307</f>
        <v>0</v>
      </c>
      <c r="Q307" s="197">
        <v>2.0000000000000002E-5</v>
      </c>
      <c r="R307" s="197">
        <f>Q307*H307</f>
        <v>4.0000000000000002E-4</v>
      </c>
      <c r="S307" s="197">
        <v>0</v>
      </c>
      <c r="T307" s="19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9" t="s">
        <v>235</v>
      </c>
      <c r="AT307" s="199" t="s">
        <v>155</v>
      </c>
      <c r="AU307" s="199" t="s">
        <v>87</v>
      </c>
      <c r="AY307" s="17" t="s">
        <v>152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7" t="s">
        <v>85</v>
      </c>
      <c r="BK307" s="200">
        <f>ROUND(I307*H307,2)</f>
        <v>0</v>
      </c>
      <c r="BL307" s="17" t="s">
        <v>235</v>
      </c>
      <c r="BM307" s="199" t="s">
        <v>586</v>
      </c>
    </row>
    <row r="308" spans="1:65" s="13" customFormat="1" ht="11.25">
      <c r="B308" s="201"/>
      <c r="C308" s="202"/>
      <c r="D308" s="203" t="s">
        <v>161</v>
      </c>
      <c r="E308" s="204" t="s">
        <v>1</v>
      </c>
      <c r="F308" s="205" t="s">
        <v>587</v>
      </c>
      <c r="G308" s="202"/>
      <c r="H308" s="206">
        <v>20</v>
      </c>
      <c r="I308" s="207"/>
      <c r="J308" s="202"/>
      <c r="K308" s="202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161</v>
      </c>
      <c r="AU308" s="212" t="s">
        <v>87</v>
      </c>
      <c r="AV308" s="13" t="s">
        <v>87</v>
      </c>
      <c r="AW308" s="13" t="s">
        <v>34</v>
      </c>
      <c r="AX308" s="13" t="s">
        <v>85</v>
      </c>
      <c r="AY308" s="212" t="s">
        <v>152</v>
      </c>
    </row>
    <row r="309" spans="1:65" s="2" customFormat="1" ht="24.2" customHeight="1">
      <c r="A309" s="34"/>
      <c r="B309" s="35"/>
      <c r="C309" s="187" t="s">
        <v>588</v>
      </c>
      <c r="D309" s="187" t="s">
        <v>155</v>
      </c>
      <c r="E309" s="188" t="s">
        <v>589</v>
      </c>
      <c r="F309" s="189" t="s">
        <v>590</v>
      </c>
      <c r="G309" s="190" t="s">
        <v>165</v>
      </c>
      <c r="H309" s="191">
        <v>20</v>
      </c>
      <c r="I309" s="192"/>
      <c r="J309" s="193">
        <f>ROUND(I309*H309,2)</f>
        <v>0</v>
      </c>
      <c r="K309" s="194"/>
      <c r="L309" s="39"/>
      <c r="M309" s="195" t="s">
        <v>1</v>
      </c>
      <c r="N309" s="196" t="s">
        <v>42</v>
      </c>
      <c r="O309" s="71"/>
      <c r="P309" s="197">
        <f>O309*H309</f>
        <v>0</v>
      </c>
      <c r="Q309" s="197">
        <v>6.6E-4</v>
      </c>
      <c r="R309" s="197">
        <f>Q309*H309</f>
        <v>1.32E-2</v>
      </c>
      <c r="S309" s="197">
        <v>0</v>
      </c>
      <c r="T309" s="19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9" t="s">
        <v>235</v>
      </c>
      <c r="AT309" s="199" t="s">
        <v>155</v>
      </c>
      <c r="AU309" s="199" t="s">
        <v>87</v>
      </c>
      <c r="AY309" s="17" t="s">
        <v>152</v>
      </c>
      <c r="BE309" s="200">
        <f>IF(N309="základní",J309,0)</f>
        <v>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17" t="s">
        <v>85</v>
      </c>
      <c r="BK309" s="200">
        <f>ROUND(I309*H309,2)</f>
        <v>0</v>
      </c>
      <c r="BL309" s="17" t="s">
        <v>235</v>
      </c>
      <c r="BM309" s="199" t="s">
        <v>591</v>
      </c>
    </row>
    <row r="310" spans="1:65" s="2" customFormat="1" ht="24.2" customHeight="1">
      <c r="A310" s="34"/>
      <c r="B310" s="35"/>
      <c r="C310" s="187" t="s">
        <v>592</v>
      </c>
      <c r="D310" s="187" t="s">
        <v>155</v>
      </c>
      <c r="E310" s="188" t="s">
        <v>593</v>
      </c>
      <c r="F310" s="189" t="s">
        <v>594</v>
      </c>
      <c r="G310" s="190" t="s">
        <v>165</v>
      </c>
      <c r="H310" s="191">
        <v>43.2</v>
      </c>
      <c r="I310" s="192"/>
      <c r="J310" s="193">
        <f>ROUND(I310*H310,2)</f>
        <v>0</v>
      </c>
      <c r="K310" s="194"/>
      <c r="L310" s="39"/>
      <c r="M310" s="195" t="s">
        <v>1</v>
      </c>
      <c r="N310" s="196" t="s">
        <v>42</v>
      </c>
      <c r="O310" s="71"/>
      <c r="P310" s="197">
        <f>O310*H310</f>
        <v>0</v>
      </c>
      <c r="Q310" s="197">
        <v>2.1000000000000001E-4</v>
      </c>
      <c r="R310" s="197">
        <f>Q310*H310</f>
        <v>9.0720000000000002E-3</v>
      </c>
      <c r="S310" s="197">
        <v>0</v>
      </c>
      <c r="T310" s="19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9" t="s">
        <v>235</v>
      </c>
      <c r="AT310" s="199" t="s">
        <v>155</v>
      </c>
      <c r="AU310" s="199" t="s">
        <v>87</v>
      </c>
      <c r="AY310" s="17" t="s">
        <v>152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7" t="s">
        <v>85</v>
      </c>
      <c r="BK310" s="200">
        <f>ROUND(I310*H310,2)</f>
        <v>0</v>
      </c>
      <c r="BL310" s="17" t="s">
        <v>235</v>
      </c>
      <c r="BM310" s="199" t="s">
        <v>595</v>
      </c>
    </row>
    <row r="311" spans="1:65" s="13" customFormat="1" ht="11.25">
      <c r="B311" s="201"/>
      <c r="C311" s="202"/>
      <c r="D311" s="203" t="s">
        <v>161</v>
      </c>
      <c r="E311" s="204" t="s">
        <v>1</v>
      </c>
      <c r="F311" s="205" t="s">
        <v>596</v>
      </c>
      <c r="G311" s="202"/>
      <c r="H311" s="206">
        <v>43.2</v>
      </c>
      <c r="I311" s="207"/>
      <c r="J311" s="202"/>
      <c r="K311" s="202"/>
      <c r="L311" s="208"/>
      <c r="M311" s="251"/>
      <c r="N311" s="252"/>
      <c r="O311" s="252"/>
      <c r="P311" s="252"/>
      <c r="Q311" s="252"/>
      <c r="R311" s="252"/>
      <c r="S311" s="252"/>
      <c r="T311" s="253"/>
      <c r="AT311" s="212" t="s">
        <v>161</v>
      </c>
      <c r="AU311" s="212" t="s">
        <v>87</v>
      </c>
      <c r="AV311" s="13" t="s">
        <v>87</v>
      </c>
      <c r="AW311" s="13" t="s">
        <v>34</v>
      </c>
      <c r="AX311" s="13" t="s">
        <v>85</v>
      </c>
      <c r="AY311" s="212" t="s">
        <v>152</v>
      </c>
    </row>
    <row r="312" spans="1:65" s="2" customFormat="1" ht="6.95" customHeight="1">
      <c r="A312" s="34"/>
      <c r="B312" s="54"/>
      <c r="C312" s="55"/>
      <c r="D312" s="55"/>
      <c r="E312" s="55"/>
      <c r="F312" s="55"/>
      <c r="G312" s="55"/>
      <c r="H312" s="55"/>
      <c r="I312" s="55"/>
      <c r="J312" s="55"/>
      <c r="K312" s="55"/>
      <c r="L312" s="39"/>
      <c r="M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</row>
  </sheetData>
  <sheetProtection password="C1E4" sheet="1" objects="1" scenarios="1" formatColumns="0" formatRows="0" autoFilter="0"/>
  <autoFilter ref="C130:K311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6"/>
  <sheetViews>
    <sheetView showGridLines="0" workbookViewId="0">
      <selection activeCell="E24" sqref="E2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3" t="str">
        <f>'Rekapitulace zakázky'!K6</f>
        <v>Vrané nad Vltavou ON - oprava</v>
      </c>
      <c r="F7" s="304"/>
      <c r="G7" s="304"/>
      <c r="H7" s="304"/>
      <c r="L7" s="20"/>
    </row>
    <row r="8" spans="1:46" s="2" customFormat="1" ht="12" customHeight="1">
      <c r="A8" s="34"/>
      <c r="B8" s="39"/>
      <c r="C8" s="34"/>
      <c r="D8" s="112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597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116</v>
      </c>
      <c r="G12" s="34"/>
      <c r="H12" s="34"/>
      <c r="I12" s="112" t="s">
        <v>22</v>
      </c>
      <c r="J12" s="114" t="str">
        <f>'Rekapitulace zakázky'!AN8</f>
        <v>9. 3. 2023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zakázky'!E14</f>
        <v>Vyplň údaj</v>
      </c>
      <c r="F18" s="308"/>
      <c r="G18" s="308"/>
      <c r="H18" s="308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9" t="s">
        <v>1</v>
      </c>
      <c r="F27" s="309"/>
      <c r="G27" s="309"/>
      <c r="H27" s="30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ROUND((SUM(BE133:BE415)),  2)</f>
        <v>0</v>
      </c>
      <c r="G33" s="34"/>
      <c r="H33" s="34"/>
      <c r="I33" s="124">
        <v>0.21</v>
      </c>
      <c r="J33" s="123">
        <f>ROUND(((SUM(BE133:BE415))*I33),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ROUND((SUM(BF133:BF415)),  2)</f>
        <v>0</v>
      </c>
      <c r="G34" s="34"/>
      <c r="H34" s="34"/>
      <c r="I34" s="124">
        <v>0.15</v>
      </c>
      <c r="J34" s="123">
        <f>ROUND(((SUM(BF133:BF415))*I34),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ROUND((SUM(BG133:BG415)),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ROUND((SUM(BH133:BH415)),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ROUND((SUM(BI133:BI415)),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0" t="str">
        <f>E7</f>
        <v>Vrané nad Vltavou ON - oprava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2" t="str">
        <f>E9</f>
        <v>002 - Oprava vnějšího pláště</v>
      </c>
      <c r="F87" s="312"/>
      <c r="G87" s="312"/>
      <c r="H87" s="31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Vrané nad Vltavou</v>
      </c>
      <c r="G89" s="36"/>
      <c r="H89" s="36"/>
      <c r="I89" s="29" t="s">
        <v>22</v>
      </c>
      <c r="J89" s="66" t="str">
        <f>IF(J12="","",J12)</f>
        <v>9. 3. 2023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J133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2:12" s="9" customFormat="1" ht="24.95" customHeight="1">
      <c r="B97" s="147"/>
      <c r="C97" s="148"/>
      <c r="D97" s="149" t="s">
        <v>122</v>
      </c>
      <c r="E97" s="150"/>
      <c r="F97" s="150"/>
      <c r="G97" s="150"/>
      <c r="H97" s="150"/>
      <c r="I97" s="150"/>
      <c r="J97" s="151">
        <f>J134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123</v>
      </c>
      <c r="E98" s="156"/>
      <c r="F98" s="156"/>
      <c r="G98" s="156"/>
      <c r="H98" s="156"/>
      <c r="I98" s="156"/>
      <c r="J98" s="157">
        <f>J135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598</v>
      </c>
      <c r="E99" s="156"/>
      <c r="F99" s="156"/>
      <c r="G99" s="156"/>
      <c r="H99" s="156"/>
      <c r="I99" s="156"/>
      <c r="J99" s="157">
        <f>J145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599</v>
      </c>
      <c r="E100" s="156"/>
      <c r="F100" s="156"/>
      <c r="G100" s="156"/>
      <c r="H100" s="156"/>
      <c r="I100" s="156"/>
      <c r="J100" s="157">
        <f>J175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125</v>
      </c>
      <c r="E101" s="156"/>
      <c r="F101" s="156"/>
      <c r="G101" s="156"/>
      <c r="H101" s="156"/>
      <c r="I101" s="156"/>
      <c r="J101" s="157">
        <f>J215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126</v>
      </c>
      <c r="E102" s="156"/>
      <c r="F102" s="156"/>
      <c r="G102" s="156"/>
      <c r="H102" s="156"/>
      <c r="I102" s="156"/>
      <c r="J102" s="157">
        <f>J226</f>
        <v>0</v>
      </c>
      <c r="K102" s="154"/>
      <c r="L102" s="158"/>
    </row>
    <row r="103" spans="2:12" s="9" customFormat="1" ht="24.95" customHeight="1">
      <c r="B103" s="147"/>
      <c r="C103" s="148"/>
      <c r="D103" s="149" t="s">
        <v>129</v>
      </c>
      <c r="E103" s="150"/>
      <c r="F103" s="150"/>
      <c r="G103" s="150"/>
      <c r="H103" s="150"/>
      <c r="I103" s="150"/>
      <c r="J103" s="151">
        <f>J228</f>
        <v>0</v>
      </c>
      <c r="K103" s="148"/>
      <c r="L103" s="152"/>
    </row>
    <row r="104" spans="2:12" s="10" customFormat="1" ht="19.899999999999999" customHeight="1">
      <c r="B104" s="153"/>
      <c r="C104" s="154"/>
      <c r="D104" s="155" t="s">
        <v>600</v>
      </c>
      <c r="E104" s="156"/>
      <c r="F104" s="156"/>
      <c r="G104" s="156"/>
      <c r="H104" s="156"/>
      <c r="I104" s="156"/>
      <c r="J104" s="157">
        <f>J229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601</v>
      </c>
      <c r="E105" s="156"/>
      <c r="F105" s="156"/>
      <c r="G105" s="156"/>
      <c r="H105" s="156"/>
      <c r="I105" s="156"/>
      <c r="J105" s="157">
        <f>J239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602</v>
      </c>
      <c r="E106" s="156"/>
      <c r="F106" s="156"/>
      <c r="G106" s="156"/>
      <c r="H106" s="156"/>
      <c r="I106" s="156"/>
      <c r="J106" s="157">
        <f>J273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133</v>
      </c>
      <c r="E107" s="156"/>
      <c r="F107" s="156"/>
      <c r="G107" s="156"/>
      <c r="H107" s="156"/>
      <c r="I107" s="156"/>
      <c r="J107" s="157">
        <f>J276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603</v>
      </c>
      <c r="E108" s="156"/>
      <c r="F108" s="156"/>
      <c r="G108" s="156"/>
      <c r="H108" s="156"/>
      <c r="I108" s="156"/>
      <c r="J108" s="157">
        <f>J290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135</v>
      </c>
      <c r="E109" s="156"/>
      <c r="F109" s="156"/>
      <c r="G109" s="156"/>
      <c r="H109" s="156"/>
      <c r="I109" s="156"/>
      <c r="J109" s="157">
        <f>J351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604</v>
      </c>
      <c r="E110" s="156"/>
      <c r="F110" s="156"/>
      <c r="G110" s="156"/>
      <c r="H110" s="156"/>
      <c r="I110" s="156"/>
      <c r="J110" s="157">
        <f>J379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605</v>
      </c>
      <c r="E111" s="156"/>
      <c r="F111" s="156"/>
      <c r="G111" s="156"/>
      <c r="H111" s="156"/>
      <c r="I111" s="156"/>
      <c r="J111" s="157">
        <f>J393</f>
        <v>0</v>
      </c>
      <c r="K111" s="154"/>
      <c r="L111" s="158"/>
    </row>
    <row r="112" spans="2:12" s="9" customFormat="1" ht="24.95" customHeight="1">
      <c r="B112" s="147"/>
      <c r="C112" s="148"/>
      <c r="D112" s="149" t="s">
        <v>606</v>
      </c>
      <c r="E112" s="150"/>
      <c r="F112" s="150"/>
      <c r="G112" s="150"/>
      <c r="H112" s="150"/>
      <c r="I112" s="150"/>
      <c r="J112" s="151">
        <f>J401</f>
        <v>0</v>
      </c>
      <c r="K112" s="148"/>
      <c r="L112" s="152"/>
    </row>
    <row r="113" spans="1:31" s="9" customFormat="1" ht="24.95" customHeight="1">
      <c r="B113" s="147"/>
      <c r="C113" s="148"/>
      <c r="D113" s="149" t="s">
        <v>607</v>
      </c>
      <c r="E113" s="150"/>
      <c r="F113" s="150"/>
      <c r="G113" s="150"/>
      <c r="H113" s="150"/>
      <c r="I113" s="150"/>
      <c r="J113" s="151">
        <f>J403</f>
        <v>0</v>
      </c>
      <c r="K113" s="148"/>
      <c r="L113" s="152"/>
    </row>
    <row r="114" spans="1:31" s="2" customFormat="1" ht="21.7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pans="1:31" s="2" customFormat="1" ht="6.95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5" customHeight="1">
      <c r="A120" s="34"/>
      <c r="B120" s="35"/>
      <c r="C120" s="23" t="s">
        <v>137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16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310" t="str">
        <f>E7</f>
        <v>Vrané nad Vltavou ON - oprava</v>
      </c>
      <c r="F123" s="311"/>
      <c r="G123" s="311"/>
      <c r="H123" s="311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114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62" t="str">
        <f>E9</f>
        <v>002 - Oprava vnějšího pláště</v>
      </c>
      <c r="F125" s="312"/>
      <c r="G125" s="312"/>
      <c r="H125" s="312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F12</f>
        <v>žst. Vrané nad Vltavou</v>
      </c>
      <c r="G127" s="36"/>
      <c r="H127" s="36"/>
      <c r="I127" s="29" t="s">
        <v>22</v>
      </c>
      <c r="J127" s="66" t="str">
        <f>IF(J12="","",J12)</f>
        <v>9. 3. 2023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24</v>
      </c>
      <c r="D129" s="36"/>
      <c r="E129" s="36"/>
      <c r="F129" s="27" t="str">
        <f>E15</f>
        <v>Správa železnic, státní organizace</v>
      </c>
      <c r="G129" s="36"/>
      <c r="H129" s="36"/>
      <c r="I129" s="29" t="s">
        <v>32</v>
      </c>
      <c r="J129" s="32" t="str">
        <f>E21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30</v>
      </c>
      <c r="D130" s="36"/>
      <c r="E130" s="36"/>
      <c r="F130" s="27" t="str">
        <f>IF(E18="","",E18)</f>
        <v>Vyplň údaj</v>
      </c>
      <c r="G130" s="36"/>
      <c r="H130" s="36"/>
      <c r="I130" s="29" t="s">
        <v>35</v>
      </c>
      <c r="J130" s="32">
        <f>E24</f>
        <v>0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59"/>
      <c r="B132" s="160"/>
      <c r="C132" s="161" t="s">
        <v>138</v>
      </c>
      <c r="D132" s="162" t="s">
        <v>62</v>
      </c>
      <c r="E132" s="162" t="s">
        <v>58</v>
      </c>
      <c r="F132" s="162" t="s">
        <v>59</v>
      </c>
      <c r="G132" s="162" t="s">
        <v>139</v>
      </c>
      <c r="H132" s="162" t="s">
        <v>140</v>
      </c>
      <c r="I132" s="162" t="s">
        <v>141</v>
      </c>
      <c r="J132" s="163" t="s">
        <v>119</v>
      </c>
      <c r="K132" s="164" t="s">
        <v>142</v>
      </c>
      <c r="L132" s="165"/>
      <c r="M132" s="75" t="s">
        <v>1</v>
      </c>
      <c r="N132" s="76" t="s">
        <v>41</v>
      </c>
      <c r="O132" s="76" t="s">
        <v>143</v>
      </c>
      <c r="P132" s="76" t="s">
        <v>144</v>
      </c>
      <c r="Q132" s="76" t="s">
        <v>145</v>
      </c>
      <c r="R132" s="76" t="s">
        <v>146</v>
      </c>
      <c r="S132" s="76" t="s">
        <v>147</v>
      </c>
      <c r="T132" s="77" t="s">
        <v>148</v>
      </c>
      <c r="U132" s="159"/>
      <c r="V132" s="159"/>
      <c r="W132" s="159"/>
      <c r="X132" s="159"/>
      <c r="Y132" s="159"/>
      <c r="Z132" s="159"/>
      <c r="AA132" s="159"/>
      <c r="AB132" s="159"/>
      <c r="AC132" s="159"/>
      <c r="AD132" s="159"/>
      <c r="AE132" s="159"/>
    </row>
    <row r="133" spans="1:65" s="2" customFormat="1" ht="22.9" customHeight="1">
      <c r="A133" s="34"/>
      <c r="B133" s="35"/>
      <c r="C133" s="82" t="s">
        <v>149</v>
      </c>
      <c r="D133" s="36"/>
      <c r="E133" s="36"/>
      <c r="F133" s="36"/>
      <c r="G133" s="36"/>
      <c r="H133" s="36"/>
      <c r="I133" s="36"/>
      <c r="J133" s="166">
        <f>BK133</f>
        <v>0</v>
      </c>
      <c r="K133" s="36"/>
      <c r="L133" s="39"/>
      <c r="M133" s="78"/>
      <c r="N133" s="167"/>
      <c r="O133" s="79"/>
      <c r="P133" s="168">
        <f>P134+P228+P401+P403</f>
        <v>0</v>
      </c>
      <c r="Q133" s="79"/>
      <c r="R133" s="168">
        <f>R134+R228+R401+R403</f>
        <v>60.106342000000005</v>
      </c>
      <c r="S133" s="79"/>
      <c r="T133" s="169">
        <f>T134+T228+T401+T403</f>
        <v>29.307809999999996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76</v>
      </c>
      <c r="AU133" s="17" t="s">
        <v>121</v>
      </c>
      <c r="BK133" s="170">
        <f>BK134+BK228+BK401+BK403</f>
        <v>0</v>
      </c>
    </row>
    <row r="134" spans="1:65" s="12" customFormat="1" ht="25.9" customHeight="1">
      <c r="B134" s="171"/>
      <c r="C134" s="172"/>
      <c r="D134" s="173" t="s">
        <v>76</v>
      </c>
      <c r="E134" s="174" t="s">
        <v>150</v>
      </c>
      <c r="F134" s="174" t="s">
        <v>151</v>
      </c>
      <c r="G134" s="172"/>
      <c r="H134" s="172"/>
      <c r="I134" s="175"/>
      <c r="J134" s="176">
        <f>BK134</f>
        <v>0</v>
      </c>
      <c r="K134" s="172"/>
      <c r="L134" s="177"/>
      <c r="M134" s="178"/>
      <c r="N134" s="179"/>
      <c r="O134" s="179"/>
      <c r="P134" s="180">
        <f>P135+P145+P175+P215+P226</f>
        <v>0</v>
      </c>
      <c r="Q134" s="179"/>
      <c r="R134" s="180">
        <f>R135+R145+R175+R215+R226</f>
        <v>56.376771000000005</v>
      </c>
      <c r="S134" s="179"/>
      <c r="T134" s="181">
        <f>T135+T145+T175+T215+T226</f>
        <v>28.449659999999998</v>
      </c>
      <c r="AR134" s="182" t="s">
        <v>85</v>
      </c>
      <c r="AT134" s="183" t="s">
        <v>76</v>
      </c>
      <c r="AU134" s="183" t="s">
        <v>77</v>
      </c>
      <c r="AY134" s="182" t="s">
        <v>152</v>
      </c>
      <c r="BK134" s="184">
        <f>BK135+BK145+BK175+BK215+BK226</f>
        <v>0</v>
      </c>
    </row>
    <row r="135" spans="1:65" s="12" customFormat="1" ht="22.9" customHeight="1">
      <c r="B135" s="171"/>
      <c r="C135" s="172"/>
      <c r="D135" s="173" t="s">
        <v>76</v>
      </c>
      <c r="E135" s="185" t="s">
        <v>153</v>
      </c>
      <c r="F135" s="185" t="s">
        <v>154</v>
      </c>
      <c r="G135" s="172"/>
      <c r="H135" s="172"/>
      <c r="I135" s="175"/>
      <c r="J135" s="186">
        <f>BK135</f>
        <v>0</v>
      </c>
      <c r="K135" s="172"/>
      <c r="L135" s="177"/>
      <c r="M135" s="178"/>
      <c r="N135" s="179"/>
      <c r="O135" s="179"/>
      <c r="P135" s="180">
        <f>SUM(P136:P144)</f>
        <v>0</v>
      </c>
      <c r="Q135" s="179"/>
      <c r="R135" s="180">
        <f>SUM(R136:R144)</f>
        <v>7.3662200000000002</v>
      </c>
      <c r="S135" s="179"/>
      <c r="T135" s="181">
        <f>SUM(T136:T144)</f>
        <v>0</v>
      </c>
      <c r="AR135" s="182" t="s">
        <v>85</v>
      </c>
      <c r="AT135" s="183" t="s">
        <v>76</v>
      </c>
      <c r="AU135" s="183" t="s">
        <v>85</v>
      </c>
      <c r="AY135" s="182" t="s">
        <v>152</v>
      </c>
      <c r="BK135" s="184">
        <f>SUM(BK136:BK144)</f>
        <v>0</v>
      </c>
    </row>
    <row r="136" spans="1:65" s="2" customFormat="1" ht="44.25" customHeight="1">
      <c r="A136" s="34"/>
      <c r="B136" s="35"/>
      <c r="C136" s="187" t="s">
        <v>85</v>
      </c>
      <c r="D136" s="187" t="s">
        <v>155</v>
      </c>
      <c r="E136" s="188" t="s">
        <v>608</v>
      </c>
      <c r="F136" s="189" t="s">
        <v>609</v>
      </c>
      <c r="G136" s="190" t="s">
        <v>170</v>
      </c>
      <c r="H136" s="191">
        <v>46</v>
      </c>
      <c r="I136" s="192"/>
      <c r="J136" s="193">
        <f>ROUND(I136*H136,2)</f>
        <v>0</v>
      </c>
      <c r="K136" s="194"/>
      <c r="L136" s="39"/>
      <c r="M136" s="195" t="s">
        <v>1</v>
      </c>
      <c r="N136" s="196" t="s">
        <v>42</v>
      </c>
      <c r="O136" s="71"/>
      <c r="P136" s="197">
        <f>O136*H136</f>
        <v>0</v>
      </c>
      <c r="Q136" s="197">
        <v>5.2170000000000001E-2</v>
      </c>
      <c r="R136" s="197">
        <f>Q136*H136</f>
        <v>2.3998200000000001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159</v>
      </c>
      <c r="AT136" s="199" t="s">
        <v>155</v>
      </c>
      <c r="AU136" s="199" t="s">
        <v>87</v>
      </c>
      <c r="AY136" s="17" t="s">
        <v>152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85</v>
      </c>
      <c r="BK136" s="200">
        <f>ROUND(I136*H136,2)</f>
        <v>0</v>
      </c>
      <c r="BL136" s="17" t="s">
        <v>159</v>
      </c>
      <c r="BM136" s="199" t="s">
        <v>610</v>
      </c>
    </row>
    <row r="137" spans="1:65" s="2" customFormat="1" ht="39">
      <c r="A137" s="34"/>
      <c r="B137" s="35"/>
      <c r="C137" s="36"/>
      <c r="D137" s="203" t="s">
        <v>172</v>
      </c>
      <c r="E137" s="36"/>
      <c r="F137" s="213" t="s">
        <v>611</v>
      </c>
      <c r="G137" s="36"/>
      <c r="H137" s="36"/>
      <c r="I137" s="214"/>
      <c r="J137" s="36"/>
      <c r="K137" s="36"/>
      <c r="L137" s="39"/>
      <c r="M137" s="215"/>
      <c r="N137" s="216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172</v>
      </c>
      <c r="AU137" s="17" t="s">
        <v>87</v>
      </c>
    </row>
    <row r="138" spans="1:65" s="2" customFormat="1" ht="24.2" customHeight="1">
      <c r="A138" s="34"/>
      <c r="B138" s="35"/>
      <c r="C138" s="187" t="s">
        <v>87</v>
      </c>
      <c r="D138" s="187" t="s">
        <v>155</v>
      </c>
      <c r="E138" s="188" t="s">
        <v>612</v>
      </c>
      <c r="F138" s="189" t="s">
        <v>613</v>
      </c>
      <c r="G138" s="190" t="s">
        <v>158</v>
      </c>
      <c r="H138" s="191">
        <v>2.1920000000000002</v>
      </c>
      <c r="I138" s="192"/>
      <c r="J138" s="193">
        <f>ROUND(I138*H138,2)</f>
        <v>0</v>
      </c>
      <c r="K138" s="194"/>
      <c r="L138" s="39"/>
      <c r="M138" s="195" t="s">
        <v>1</v>
      </c>
      <c r="N138" s="196" t="s">
        <v>42</v>
      </c>
      <c r="O138" s="71"/>
      <c r="P138" s="197">
        <f>O138*H138</f>
        <v>0</v>
      </c>
      <c r="Q138" s="197">
        <v>1.8774999999999999</v>
      </c>
      <c r="R138" s="197">
        <f>Q138*H138</f>
        <v>4.1154799999999998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159</v>
      </c>
      <c r="AT138" s="199" t="s">
        <v>155</v>
      </c>
      <c r="AU138" s="199" t="s">
        <v>87</v>
      </c>
      <c r="AY138" s="17" t="s">
        <v>152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85</v>
      </c>
      <c r="BK138" s="200">
        <f>ROUND(I138*H138,2)</f>
        <v>0</v>
      </c>
      <c r="BL138" s="17" t="s">
        <v>159</v>
      </c>
      <c r="BM138" s="199" t="s">
        <v>614</v>
      </c>
    </row>
    <row r="139" spans="1:65" s="13" customFormat="1" ht="11.25">
      <c r="B139" s="201"/>
      <c r="C139" s="202"/>
      <c r="D139" s="203" t="s">
        <v>161</v>
      </c>
      <c r="E139" s="204" t="s">
        <v>1</v>
      </c>
      <c r="F139" s="205" t="s">
        <v>615</v>
      </c>
      <c r="G139" s="202"/>
      <c r="H139" s="206">
        <v>0.68400000000000005</v>
      </c>
      <c r="I139" s="207"/>
      <c r="J139" s="202"/>
      <c r="K139" s="202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161</v>
      </c>
      <c r="AU139" s="212" t="s">
        <v>87</v>
      </c>
      <c r="AV139" s="13" t="s">
        <v>87</v>
      </c>
      <c r="AW139" s="13" t="s">
        <v>34</v>
      </c>
      <c r="AX139" s="13" t="s">
        <v>77</v>
      </c>
      <c r="AY139" s="212" t="s">
        <v>152</v>
      </c>
    </row>
    <row r="140" spans="1:65" s="13" customFormat="1" ht="11.25">
      <c r="B140" s="201"/>
      <c r="C140" s="202"/>
      <c r="D140" s="203" t="s">
        <v>161</v>
      </c>
      <c r="E140" s="204" t="s">
        <v>1</v>
      </c>
      <c r="F140" s="205" t="s">
        <v>616</v>
      </c>
      <c r="G140" s="202"/>
      <c r="H140" s="206">
        <v>1.008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161</v>
      </c>
      <c r="AU140" s="212" t="s">
        <v>87</v>
      </c>
      <c r="AV140" s="13" t="s">
        <v>87</v>
      </c>
      <c r="AW140" s="13" t="s">
        <v>34</v>
      </c>
      <c r="AX140" s="13" t="s">
        <v>77</v>
      </c>
      <c r="AY140" s="212" t="s">
        <v>152</v>
      </c>
    </row>
    <row r="141" spans="1:65" s="13" customFormat="1" ht="11.25">
      <c r="B141" s="201"/>
      <c r="C141" s="202"/>
      <c r="D141" s="203" t="s">
        <v>161</v>
      </c>
      <c r="E141" s="204" t="s">
        <v>1</v>
      </c>
      <c r="F141" s="205" t="s">
        <v>617</v>
      </c>
      <c r="G141" s="202"/>
      <c r="H141" s="206">
        <v>0.5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161</v>
      </c>
      <c r="AU141" s="212" t="s">
        <v>87</v>
      </c>
      <c r="AV141" s="13" t="s">
        <v>87</v>
      </c>
      <c r="AW141" s="13" t="s">
        <v>34</v>
      </c>
      <c r="AX141" s="13" t="s">
        <v>77</v>
      </c>
      <c r="AY141" s="212" t="s">
        <v>152</v>
      </c>
    </row>
    <row r="142" spans="1:65" s="14" customFormat="1" ht="11.25">
      <c r="B142" s="217"/>
      <c r="C142" s="218"/>
      <c r="D142" s="203" t="s">
        <v>161</v>
      </c>
      <c r="E142" s="219" t="s">
        <v>1</v>
      </c>
      <c r="F142" s="220" t="s">
        <v>203</v>
      </c>
      <c r="G142" s="218"/>
      <c r="H142" s="221">
        <v>2.1920000000000002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161</v>
      </c>
      <c r="AU142" s="227" t="s">
        <v>87</v>
      </c>
      <c r="AV142" s="14" t="s">
        <v>159</v>
      </c>
      <c r="AW142" s="14" t="s">
        <v>34</v>
      </c>
      <c r="AX142" s="14" t="s">
        <v>85</v>
      </c>
      <c r="AY142" s="227" t="s">
        <v>152</v>
      </c>
    </row>
    <row r="143" spans="1:65" s="2" customFormat="1" ht="49.15" customHeight="1">
      <c r="A143" s="34"/>
      <c r="B143" s="35"/>
      <c r="C143" s="187" t="s">
        <v>153</v>
      </c>
      <c r="D143" s="187" t="s">
        <v>155</v>
      </c>
      <c r="E143" s="188" t="s">
        <v>618</v>
      </c>
      <c r="F143" s="189" t="s">
        <v>619</v>
      </c>
      <c r="G143" s="190" t="s">
        <v>170</v>
      </c>
      <c r="H143" s="191">
        <v>7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42</v>
      </c>
      <c r="O143" s="71"/>
      <c r="P143" s="197">
        <f>O143*H143</f>
        <v>0</v>
      </c>
      <c r="Q143" s="197">
        <v>0.12156</v>
      </c>
      <c r="R143" s="197">
        <f>Q143*H143</f>
        <v>0.85092000000000001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159</v>
      </c>
      <c r="AT143" s="199" t="s">
        <v>155</v>
      </c>
      <c r="AU143" s="199" t="s">
        <v>87</v>
      </c>
      <c r="AY143" s="17" t="s">
        <v>152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85</v>
      </c>
      <c r="BK143" s="200">
        <f>ROUND(I143*H143,2)</f>
        <v>0</v>
      </c>
      <c r="BL143" s="17" t="s">
        <v>159</v>
      </c>
      <c r="BM143" s="199" t="s">
        <v>620</v>
      </c>
    </row>
    <row r="144" spans="1:65" s="2" customFormat="1" ht="19.5">
      <c r="A144" s="34"/>
      <c r="B144" s="35"/>
      <c r="C144" s="36"/>
      <c r="D144" s="203" t="s">
        <v>172</v>
      </c>
      <c r="E144" s="36"/>
      <c r="F144" s="213" t="s">
        <v>621</v>
      </c>
      <c r="G144" s="36"/>
      <c r="H144" s="36"/>
      <c r="I144" s="214"/>
      <c r="J144" s="36"/>
      <c r="K144" s="36"/>
      <c r="L144" s="39"/>
      <c r="M144" s="215"/>
      <c r="N144" s="216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172</v>
      </c>
      <c r="AU144" s="17" t="s">
        <v>87</v>
      </c>
    </row>
    <row r="145" spans="1:65" s="12" customFormat="1" ht="22.9" customHeight="1">
      <c r="B145" s="171"/>
      <c r="C145" s="172"/>
      <c r="D145" s="173" t="s">
        <v>76</v>
      </c>
      <c r="E145" s="185" t="s">
        <v>185</v>
      </c>
      <c r="F145" s="185" t="s">
        <v>622</v>
      </c>
      <c r="G145" s="172"/>
      <c r="H145" s="172"/>
      <c r="I145" s="175"/>
      <c r="J145" s="186">
        <f>BK145</f>
        <v>0</v>
      </c>
      <c r="K145" s="172"/>
      <c r="L145" s="177"/>
      <c r="M145" s="178"/>
      <c r="N145" s="179"/>
      <c r="O145" s="179"/>
      <c r="P145" s="180">
        <f>SUM(P146:P174)</f>
        <v>0</v>
      </c>
      <c r="Q145" s="179"/>
      <c r="R145" s="180">
        <f>SUM(R146:R174)</f>
        <v>36.830240000000003</v>
      </c>
      <c r="S145" s="179"/>
      <c r="T145" s="181">
        <f>SUM(T146:T174)</f>
        <v>0</v>
      </c>
      <c r="AR145" s="182" t="s">
        <v>85</v>
      </c>
      <c r="AT145" s="183" t="s">
        <v>76</v>
      </c>
      <c r="AU145" s="183" t="s">
        <v>85</v>
      </c>
      <c r="AY145" s="182" t="s">
        <v>152</v>
      </c>
      <c r="BK145" s="184">
        <f>SUM(BK146:BK174)</f>
        <v>0</v>
      </c>
    </row>
    <row r="146" spans="1:65" s="2" customFormat="1" ht="24.2" customHeight="1">
      <c r="A146" s="34"/>
      <c r="B146" s="35"/>
      <c r="C146" s="187" t="s">
        <v>159</v>
      </c>
      <c r="D146" s="187" t="s">
        <v>155</v>
      </c>
      <c r="E146" s="188" t="s">
        <v>623</v>
      </c>
      <c r="F146" s="189" t="s">
        <v>624</v>
      </c>
      <c r="G146" s="190" t="s">
        <v>165</v>
      </c>
      <c r="H146" s="191">
        <v>74.400000000000006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42</v>
      </c>
      <c r="O146" s="7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159</v>
      </c>
      <c r="AT146" s="199" t="s">
        <v>155</v>
      </c>
      <c r="AU146" s="199" t="s">
        <v>87</v>
      </c>
      <c r="AY146" s="17" t="s">
        <v>152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85</v>
      </c>
      <c r="BK146" s="200">
        <f>ROUND(I146*H146,2)</f>
        <v>0</v>
      </c>
      <c r="BL146" s="17" t="s">
        <v>159</v>
      </c>
      <c r="BM146" s="199" t="s">
        <v>625</v>
      </c>
    </row>
    <row r="147" spans="1:65" s="13" customFormat="1" ht="11.25">
      <c r="B147" s="201"/>
      <c r="C147" s="202"/>
      <c r="D147" s="203" t="s">
        <v>161</v>
      </c>
      <c r="E147" s="204" t="s">
        <v>1</v>
      </c>
      <c r="F147" s="205" t="s">
        <v>626</v>
      </c>
      <c r="G147" s="202"/>
      <c r="H147" s="206">
        <v>74.400000000000006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161</v>
      </c>
      <c r="AU147" s="212" t="s">
        <v>87</v>
      </c>
      <c r="AV147" s="13" t="s">
        <v>87</v>
      </c>
      <c r="AW147" s="13" t="s">
        <v>34</v>
      </c>
      <c r="AX147" s="13" t="s">
        <v>85</v>
      </c>
      <c r="AY147" s="212" t="s">
        <v>152</v>
      </c>
    </row>
    <row r="148" spans="1:65" s="2" customFormat="1" ht="16.5" customHeight="1">
      <c r="A148" s="34"/>
      <c r="B148" s="35"/>
      <c r="C148" s="187" t="s">
        <v>181</v>
      </c>
      <c r="D148" s="187" t="s">
        <v>155</v>
      </c>
      <c r="E148" s="188" t="s">
        <v>627</v>
      </c>
      <c r="F148" s="189" t="s">
        <v>628</v>
      </c>
      <c r="G148" s="190" t="s">
        <v>165</v>
      </c>
      <c r="H148" s="191">
        <v>521.1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42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159</v>
      </c>
      <c r="AT148" s="199" t="s">
        <v>155</v>
      </c>
      <c r="AU148" s="199" t="s">
        <v>87</v>
      </c>
      <c r="AY148" s="17" t="s">
        <v>152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85</v>
      </c>
      <c r="BK148" s="200">
        <f>ROUND(I148*H148,2)</f>
        <v>0</v>
      </c>
      <c r="BL148" s="17" t="s">
        <v>159</v>
      </c>
      <c r="BM148" s="199" t="s">
        <v>629</v>
      </c>
    </row>
    <row r="149" spans="1:65" s="13" customFormat="1" ht="11.25">
      <c r="B149" s="201"/>
      <c r="C149" s="202"/>
      <c r="D149" s="203" t="s">
        <v>161</v>
      </c>
      <c r="E149" s="204" t="s">
        <v>1</v>
      </c>
      <c r="F149" s="205" t="s">
        <v>630</v>
      </c>
      <c r="G149" s="202"/>
      <c r="H149" s="206">
        <v>521.1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161</v>
      </c>
      <c r="AU149" s="212" t="s">
        <v>87</v>
      </c>
      <c r="AV149" s="13" t="s">
        <v>87</v>
      </c>
      <c r="AW149" s="13" t="s">
        <v>34</v>
      </c>
      <c r="AX149" s="13" t="s">
        <v>85</v>
      </c>
      <c r="AY149" s="212" t="s">
        <v>152</v>
      </c>
    </row>
    <row r="150" spans="1:65" s="2" customFormat="1" ht="21.75" customHeight="1">
      <c r="A150" s="34"/>
      <c r="B150" s="35"/>
      <c r="C150" s="187" t="s">
        <v>185</v>
      </c>
      <c r="D150" s="187" t="s">
        <v>155</v>
      </c>
      <c r="E150" s="188" t="s">
        <v>631</v>
      </c>
      <c r="F150" s="189" t="s">
        <v>632</v>
      </c>
      <c r="G150" s="190" t="s">
        <v>165</v>
      </c>
      <c r="H150" s="191">
        <v>495.6</v>
      </c>
      <c r="I150" s="192"/>
      <c r="J150" s="193">
        <f>ROUND(I150*H150,2)</f>
        <v>0</v>
      </c>
      <c r="K150" s="194"/>
      <c r="L150" s="39"/>
      <c r="M150" s="195" t="s">
        <v>1</v>
      </c>
      <c r="N150" s="196" t="s">
        <v>42</v>
      </c>
      <c r="O150" s="71"/>
      <c r="P150" s="197">
        <f>O150*H150</f>
        <v>0</v>
      </c>
      <c r="Q150" s="197">
        <v>2.5999999999999998E-4</v>
      </c>
      <c r="R150" s="197">
        <f>Q150*H150</f>
        <v>0.128856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159</v>
      </c>
      <c r="AT150" s="199" t="s">
        <v>155</v>
      </c>
      <c r="AU150" s="199" t="s">
        <v>87</v>
      </c>
      <c r="AY150" s="17" t="s">
        <v>152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85</v>
      </c>
      <c r="BK150" s="200">
        <f>ROUND(I150*H150,2)</f>
        <v>0</v>
      </c>
      <c r="BL150" s="17" t="s">
        <v>159</v>
      </c>
      <c r="BM150" s="199" t="s">
        <v>633</v>
      </c>
    </row>
    <row r="151" spans="1:65" s="13" customFormat="1" ht="11.25">
      <c r="B151" s="201"/>
      <c r="C151" s="202"/>
      <c r="D151" s="203" t="s">
        <v>161</v>
      </c>
      <c r="E151" s="204" t="s">
        <v>1</v>
      </c>
      <c r="F151" s="205" t="s">
        <v>634</v>
      </c>
      <c r="G151" s="202"/>
      <c r="H151" s="206">
        <v>521.1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161</v>
      </c>
      <c r="AU151" s="212" t="s">
        <v>87</v>
      </c>
      <c r="AV151" s="13" t="s">
        <v>87</v>
      </c>
      <c r="AW151" s="13" t="s">
        <v>34</v>
      </c>
      <c r="AX151" s="13" t="s">
        <v>77</v>
      </c>
      <c r="AY151" s="212" t="s">
        <v>152</v>
      </c>
    </row>
    <row r="152" spans="1:65" s="13" customFormat="1" ht="11.25">
      <c r="B152" s="201"/>
      <c r="C152" s="202"/>
      <c r="D152" s="203" t="s">
        <v>161</v>
      </c>
      <c r="E152" s="204" t="s">
        <v>1</v>
      </c>
      <c r="F152" s="205" t="s">
        <v>635</v>
      </c>
      <c r="G152" s="202"/>
      <c r="H152" s="206">
        <v>-25.5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161</v>
      </c>
      <c r="AU152" s="212" t="s">
        <v>87</v>
      </c>
      <c r="AV152" s="13" t="s">
        <v>87</v>
      </c>
      <c r="AW152" s="13" t="s">
        <v>34</v>
      </c>
      <c r="AX152" s="13" t="s">
        <v>77</v>
      </c>
      <c r="AY152" s="212" t="s">
        <v>152</v>
      </c>
    </row>
    <row r="153" spans="1:65" s="14" customFormat="1" ht="11.25">
      <c r="B153" s="217"/>
      <c r="C153" s="218"/>
      <c r="D153" s="203" t="s">
        <v>161</v>
      </c>
      <c r="E153" s="219" t="s">
        <v>1</v>
      </c>
      <c r="F153" s="220" t="s">
        <v>203</v>
      </c>
      <c r="G153" s="218"/>
      <c r="H153" s="221">
        <v>495.6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161</v>
      </c>
      <c r="AU153" s="227" t="s">
        <v>87</v>
      </c>
      <c r="AV153" s="14" t="s">
        <v>159</v>
      </c>
      <c r="AW153" s="14" t="s">
        <v>34</v>
      </c>
      <c r="AX153" s="14" t="s">
        <v>85</v>
      </c>
      <c r="AY153" s="227" t="s">
        <v>152</v>
      </c>
    </row>
    <row r="154" spans="1:65" s="2" customFormat="1" ht="24.2" customHeight="1">
      <c r="A154" s="34"/>
      <c r="B154" s="35"/>
      <c r="C154" s="187" t="s">
        <v>189</v>
      </c>
      <c r="D154" s="187" t="s">
        <v>155</v>
      </c>
      <c r="E154" s="188" t="s">
        <v>636</v>
      </c>
      <c r="F154" s="189" t="s">
        <v>637</v>
      </c>
      <c r="G154" s="190" t="s">
        <v>165</v>
      </c>
      <c r="H154" s="191">
        <v>495.6</v>
      </c>
      <c r="I154" s="192"/>
      <c r="J154" s="193">
        <f>ROUND(I154*H154,2)</f>
        <v>0</v>
      </c>
      <c r="K154" s="194"/>
      <c r="L154" s="39"/>
      <c r="M154" s="195" t="s">
        <v>1</v>
      </c>
      <c r="N154" s="196" t="s">
        <v>42</v>
      </c>
      <c r="O154" s="71"/>
      <c r="P154" s="197">
        <f>O154*H154</f>
        <v>0</v>
      </c>
      <c r="Q154" s="197">
        <v>2.0480000000000002E-2</v>
      </c>
      <c r="R154" s="197">
        <f>Q154*H154</f>
        <v>10.149888000000001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159</v>
      </c>
      <c r="AT154" s="199" t="s">
        <v>155</v>
      </c>
      <c r="AU154" s="199" t="s">
        <v>87</v>
      </c>
      <c r="AY154" s="17" t="s">
        <v>152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85</v>
      </c>
      <c r="BK154" s="200">
        <f>ROUND(I154*H154,2)</f>
        <v>0</v>
      </c>
      <c r="BL154" s="17" t="s">
        <v>159</v>
      </c>
      <c r="BM154" s="199" t="s">
        <v>638</v>
      </c>
    </row>
    <row r="155" spans="1:65" s="2" customFormat="1" ht="24.2" customHeight="1">
      <c r="A155" s="34"/>
      <c r="B155" s="35"/>
      <c r="C155" s="187" t="s">
        <v>195</v>
      </c>
      <c r="D155" s="187" t="s">
        <v>155</v>
      </c>
      <c r="E155" s="188" t="s">
        <v>639</v>
      </c>
      <c r="F155" s="189" t="s">
        <v>640</v>
      </c>
      <c r="G155" s="190" t="s">
        <v>165</v>
      </c>
      <c r="H155" s="191">
        <v>495.6</v>
      </c>
      <c r="I155" s="192"/>
      <c r="J155" s="193">
        <f>ROUND(I155*H155,2)</f>
        <v>0</v>
      </c>
      <c r="K155" s="194"/>
      <c r="L155" s="39"/>
      <c r="M155" s="195" t="s">
        <v>1</v>
      </c>
      <c r="N155" s="196" t="s">
        <v>42</v>
      </c>
      <c r="O155" s="71"/>
      <c r="P155" s="197">
        <f>O155*H155</f>
        <v>0</v>
      </c>
      <c r="Q155" s="197">
        <v>4.3800000000000002E-3</v>
      </c>
      <c r="R155" s="197">
        <f>Q155*H155</f>
        <v>2.170728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159</v>
      </c>
      <c r="AT155" s="199" t="s">
        <v>155</v>
      </c>
      <c r="AU155" s="199" t="s">
        <v>87</v>
      </c>
      <c r="AY155" s="17" t="s">
        <v>152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85</v>
      </c>
      <c r="BK155" s="200">
        <f>ROUND(I155*H155,2)</f>
        <v>0</v>
      </c>
      <c r="BL155" s="17" t="s">
        <v>159</v>
      </c>
      <c r="BM155" s="199" t="s">
        <v>641</v>
      </c>
    </row>
    <row r="156" spans="1:65" s="2" customFormat="1" ht="33" customHeight="1">
      <c r="A156" s="34"/>
      <c r="B156" s="35"/>
      <c r="C156" s="187" t="s">
        <v>174</v>
      </c>
      <c r="D156" s="187" t="s">
        <v>155</v>
      </c>
      <c r="E156" s="188" t="s">
        <v>642</v>
      </c>
      <c r="F156" s="189" t="s">
        <v>643</v>
      </c>
      <c r="G156" s="190" t="s">
        <v>165</v>
      </c>
      <c r="H156" s="191">
        <v>204</v>
      </c>
      <c r="I156" s="192"/>
      <c r="J156" s="193">
        <f>ROUND(I156*H156,2)</f>
        <v>0</v>
      </c>
      <c r="K156" s="194"/>
      <c r="L156" s="39"/>
      <c r="M156" s="195" t="s">
        <v>1</v>
      </c>
      <c r="N156" s="196" t="s">
        <v>42</v>
      </c>
      <c r="O156" s="71"/>
      <c r="P156" s="197">
        <f>O156*H156</f>
        <v>0</v>
      </c>
      <c r="Q156" s="197">
        <v>5.194E-2</v>
      </c>
      <c r="R156" s="197">
        <f>Q156*H156</f>
        <v>10.59576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159</v>
      </c>
      <c r="AT156" s="199" t="s">
        <v>155</v>
      </c>
      <c r="AU156" s="199" t="s">
        <v>87</v>
      </c>
      <c r="AY156" s="17" t="s">
        <v>152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85</v>
      </c>
      <c r="BK156" s="200">
        <f>ROUND(I156*H156,2)</f>
        <v>0</v>
      </c>
      <c r="BL156" s="17" t="s">
        <v>159</v>
      </c>
      <c r="BM156" s="199" t="s">
        <v>644</v>
      </c>
    </row>
    <row r="157" spans="1:65" s="13" customFormat="1" ht="11.25">
      <c r="B157" s="201"/>
      <c r="C157" s="202"/>
      <c r="D157" s="203" t="s">
        <v>161</v>
      </c>
      <c r="E157" s="204" t="s">
        <v>1</v>
      </c>
      <c r="F157" s="205" t="s">
        <v>645</v>
      </c>
      <c r="G157" s="202"/>
      <c r="H157" s="206">
        <v>204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161</v>
      </c>
      <c r="AU157" s="212" t="s">
        <v>87</v>
      </c>
      <c r="AV157" s="13" t="s">
        <v>87</v>
      </c>
      <c r="AW157" s="13" t="s">
        <v>34</v>
      </c>
      <c r="AX157" s="13" t="s">
        <v>85</v>
      </c>
      <c r="AY157" s="212" t="s">
        <v>152</v>
      </c>
    </row>
    <row r="158" spans="1:65" s="2" customFormat="1" ht="33" customHeight="1">
      <c r="A158" s="34"/>
      <c r="B158" s="35"/>
      <c r="C158" s="187" t="s">
        <v>207</v>
      </c>
      <c r="D158" s="187" t="s">
        <v>155</v>
      </c>
      <c r="E158" s="188" t="s">
        <v>646</v>
      </c>
      <c r="F158" s="189" t="s">
        <v>647</v>
      </c>
      <c r="G158" s="190" t="s">
        <v>165</v>
      </c>
      <c r="H158" s="191">
        <v>291.60000000000002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42</v>
      </c>
      <c r="O158" s="71"/>
      <c r="P158" s="197">
        <f>O158*H158</f>
        <v>0</v>
      </c>
      <c r="Q158" s="197">
        <v>3.2289999999999999E-2</v>
      </c>
      <c r="R158" s="197">
        <f>Q158*H158</f>
        <v>9.4157640000000011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159</v>
      </c>
      <c r="AT158" s="199" t="s">
        <v>155</v>
      </c>
      <c r="AU158" s="199" t="s">
        <v>87</v>
      </c>
      <c r="AY158" s="17" t="s">
        <v>152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85</v>
      </c>
      <c r="BK158" s="200">
        <f>ROUND(I158*H158,2)</f>
        <v>0</v>
      </c>
      <c r="BL158" s="17" t="s">
        <v>159</v>
      </c>
      <c r="BM158" s="199" t="s">
        <v>648</v>
      </c>
    </row>
    <row r="159" spans="1:65" s="13" customFormat="1" ht="11.25">
      <c r="B159" s="201"/>
      <c r="C159" s="202"/>
      <c r="D159" s="203" t="s">
        <v>161</v>
      </c>
      <c r="E159" s="204" t="s">
        <v>1</v>
      </c>
      <c r="F159" s="205" t="s">
        <v>649</v>
      </c>
      <c r="G159" s="202"/>
      <c r="H159" s="206">
        <v>291.60000000000002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161</v>
      </c>
      <c r="AU159" s="212" t="s">
        <v>87</v>
      </c>
      <c r="AV159" s="13" t="s">
        <v>87</v>
      </c>
      <c r="AW159" s="13" t="s">
        <v>34</v>
      </c>
      <c r="AX159" s="13" t="s">
        <v>85</v>
      </c>
      <c r="AY159" s="212" t="s">
        <v>152</v>
      </c>
    </row>
    <row r="160" spans="1:65" s="2" customFormat="1" ht="24.2" customHeight="1">
      <c r="A160" s="34"/>
      <c r="B160" s="35"/>
      <c r="C160" s="187" t="s">
        <v>212</v>
      </c>
      <c r="D160" s="187" t="s">
        <v>155</v>
      </c>
      <c r="E160" s="188" t="s">
        <v>650</v>
      </c>
      <c r="F160" s="189" t="s">
        <v>651</v>
      </c>
      <c r="G160" s="190" t="s">
        <v>165</v>
      </c>
      <c r="H160" s="191">
        <v>495.6</v>
      </c>
      <c r="I160" s="192"/>
      <c r="J160" s="193">
        <f>ROUND(I160*H160,2)</f>
        <v>0</v>
      </c>
      <c r="K160" s="194"/>
      <c r="L160" s="39"/>
      <c r="M160" s="195" t="s">
        <v>1</v>
      </c>
      <c r="N160" s="196" t="s">
        <v>42</v>
      </c>
      <c r="O160" s="71"/>
      <c r="P160" s="197">
        <f>O160*H160</f>
        <v>0</v>
      </c>
      <c r="Q160" s="197">
        <v>1.2999999999999999E-4</v>
      </c>
      <c r="R160" s="197">
        <f>Q160*H160</f>
        <v>6.4427999999999999E-2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159</v>
      </c>
      <c r="AT160" s="199" t="s">
        <v>155</v>
      </c>
      <c r="AU160" s="199" t="s">
        <v>87</v>
      </c>
      <c r="AY160" s="17" t="s">
        <v>152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85</v>
      </c>
      <c r="BK160" s="200">
        <f>ROUND(I160*H160,2)</f>
        <v>0</v>
      </c>
      <c r="BL160" s="17" t="s">
        <v>159</v>
      </c>
      <c r="BM160" s="199" t="s">
        <v>652</v>
      </c>
    </row>
    <row r="161" spans="1:65" s="2" customFormat="1" ht="39">
      <c r="A161" s="34"/>
      <c r="B161" s="35"/>
      <c r="C161" s="36"/>
      <c r="D161" s="203" t="s">
        <v>172</v>
      </c>
      <c r="E161" s="36"/>
      <c r="F161" s="213" t="s">
        <v>653</v>
      </c>
      <c r="G161" s="36"/>
      <c r="H161" s="36"/>
      <c r="I161" s="214"/>
      <c r="J161" s="36"/>
      <c r="K161" s="36"/>
      <c r="L161" s="39"/>
      <c r="M161" s="215"/>
      <c r="N161" s="216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172</v>
      </c>
      <c r="AU161" s="17" t="s">
        <v>87</v>
      </c>
    </row>
    <row r="162" spans="1:65" s="2" customFormat="1" ht="44.25" customHeight="1">
      <c r="A162" s="34"/>
      <c r="B162" s="35"/>
      <c r="C162" s="187" t="s">
        <v>216</v>
      </c>
      <c r="D162" s="187" t="s">
        <v>155</v>
      </c>
      <c r="E162" s="188" t="s">
        <v>654</v>
      </c>
      <c r="F162" s="189" t="s">
        <v>655</v>
      </c>
      <c r="G162" s="190" t="s">
        <v>198</v>
      </c>
      <c r="H162" s="191">
        <v>197</v>
      </c>
      <c r="I162" s="192"/>
      <c r="J162" s="193">
        <f>ROUND(I162*H162,2)</f>
        <v>0</v>
      </c>
      <c r="K162" s="194"/>
      <c r="L162" s="39"/>
      <c r="M162" s="195" t="s">
        <v>1</v>
      </c>
      <c r="N162" s="196" t="s">
        <v>42</v>
      </c>
      <c r="O162" s="71"/>
      <c r="P162" s="197">
        <f>O162*H162</f>
        <v>0</v>
      </c>
      <c r="Q162" s="197">
        <v>2.0650000000000002E-2</v>
      </c>
      <c r="R162" s="197">
        <f>Q162*H162</f>
        <v>4.0680500000000004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159</v>
      </c>
      <c r="AT162" s="199" t="s">
        <v>155</v>
      </c>
      <c r="AU162" s="199" t="s">
        <v>87</v>
      </c>
      <c r="AY162" s="17" t="s">
        <v>152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85</v>
      </c>
      <c r="BK162" s="200">
        <f>ROUND(I162*H162,2)</f>
        <v>0</v>
      </c>
      <c r="BL162" s="17" t="s">
        <v>159</v>
      </c>
      <c r="BM162" s="199" t="s">
        <v>656</v>
      </c>
    </row>
    <row r="163" spans="1:65" s="13" customFormat="1" ht="11.25">
      <c r="B163" s="201"/>
      <c r="C163" s="202"/>
      <c r="D163" s="203" t="s">
        <v>161</v>
      </c>
      <c r="E163" s="204" t="s">
        <v>1</v>
      </c>
      <c r="F163" s="205" t="s">
        <v>657</v>
      </c>
      <c r="G163" s="202"/>
      <c r="H163" s="206">
        <v>152</v>
      </c>
      <c r="I163" s="207"/>
      <c r="J163" s="202"/>
      <c r="K163" s="202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161</v>
      </c>
      <c r="AU163" s="212" t="s">
        <v>87</v>
      </c>
      <c r="AV163" s="13" t="s">
        <v>87</v>
      </c>
      <c r="AW163" s="13" t="s">
        <v>34</v>
      </c>
      <c r="AX163" s="13" t="s">
        <v>77</v>
      </c>
      <c r="AY163" s="212" t="s">
        <v>152</v>
      </c>
    </row>
    <row r="164" spans="1:65" s="13" customFormat="1" ht="11.25">
      <c r="B164" s="201"/>
      <c r="C164" s="202"/>
      <c r="D164" s="203" t="s">
        <v>161</v>
      </c>
      <c r="E164" s="204" t="s">
        <v>1</v>
      </c>
      <c r="F164" s="205" t="s">
        <v>658</v>
      </c>
      <c r="G164" s="202"/>
      <c r="H164" s="206">
        <v>45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161</v>
      </c>
      <c r="AU164" s="212" t="s">
        <v>87</v>
      </c>
      <c r="AV164" s="13" t="s">
        <v>87</v>
      </c>
      <c r="AW164" s="13" t="s">
        <v>34</v>
      </c>
      <c r="AX164" s="13" t="s">
        <v>77</v>
      </c>
      <c r="AY164" s="212" t="s">
        <v>152</v>
      </c>
    </row>
    <row r="165" spans="1:65" s="14" customFormat="1" ht="11.25">
      <c r="B165" s="217"/>
      <c r="C165" s="218"/>
      <c r="D165" s="203" t="s">
        <v>161</v>
      </c>
      <c r="E165" s="219" t="s">
        <v>1</v>
      </c>
      <c r="F165" s="220" t="s">
        <v>203</v>
      </c>
      <c r="G165" s="218"/>
      <c r="H165" s="221">
        <v>197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161</v>
      </c>
      <c r="AU165" s="227" t="s">
        <v>87</v>
      </c>
      <c r="AV165" s="14" t="s">
        <v>159</v>
      </c>
      <c r="AW165" s="14" t="s">
        <v>34</v>
      </c>
      <c r="AX165" s="14" t="s">
        <v>85</v>
      </c>
      <c r="AY165" s="227" t="s">
        <v>152</v>
      </c>
    </row>
    <row r="166" spans="1:65" s="2" customFormat="1" ht="24.2" customHeight="1">
      <c r="A166" s="34"/>
      <c r="B166" s="35"/>
      <c r="C166" s="187" t="s">
        <v>222</v>
      </c>
      <c r="D166" s="187" t="s">
        <v>155</v>
      </c>
      <c r="E166" s="188" t="s">
        <v>659</v>
      </c>
      <c r="F166" s="189" t="s">
        <v>660</v>
      </c>
      <c r="G166" s="190" t="s">
        <v>198</v>
      </c>
      <c r="H166" s="191">
        <v>15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42</v>
      </c>
      <c r="O166" s="71"/>
      <c r="P166" s="197">
        <f>O166*H166</f>
        <v>0</v>
      </c>
      <c r="Q166" s="197">
        <v>9.3000000000000005E-4</v>
      </c>
      <c r="R166" s="197">
        <f>Q166*H166</f>
        <v>1.3950000000000001E-2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159</v>
      </c>
      <c r="AT166" s="199" t="s">
        <v>155</v>
      </c>
      <c r="AU166" s="199" t="s">
        <v>87</v>
      </c>
      <c r="AY166" s="17" t="s">
        <v>152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85</v>
      </c>
      <c r="BK166" s="200">
        <f>ROUND(I166*H166,2)</f>
        <v>0</v>
      </c>
      <c r="BL166" s="17" t="s">
        <v>159</v>
      </c>
      <c r="BM166" s="199" t="s">
        <v>661</v>
      </c>
    </row>
    <row r="167" spans="1:65" s="13" customFormat="1" ht="11.25">
      <c r="B167" s="201"/>
      <c r="C167" s="202"/>
      <c r="D167" s="203" t="s">
        <v>161</v>
      </c>
      <c r="E167" s="204" t="s">
        <v>1</v>
      </c>
      <c r="F167" s="205" t="s">
        <v>662</v>
      </c>
      <c r="G167" s="202"/>
      <c r="H167" s="206">
        <v>15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161</v>
      </c>
      <c r="AU167" s="212" t="s">
        <v>87</v>
      </c>
      <c r="AV167" s="13" t="s">
        <v>87</v>
      </c>
      <c r="AW167" s="13" t="s">
        <v>34</v>
      </c>
      <c r="AX167" s="13" t="s">
        <v>85</v>
      </c>
      <c r="AY167" s="212" t="s">
        <v>152</v>
      </c>
    </row>
    <row r="168" spans="1:65" s="2" customFormat="1" ht="24.2" customHeight="1">
      <c r="A168" s="34"/>
      <c r="B168" s="35"/>
      <c r="C168" s="187" t="s">
        <v>227</v>
      </c>
      <c r="D168" s="187" t="s">
        <v>155</v>
      </c>
      <c r="E168" s="188" t="s">
        <v>663</v>
      </c>
      <c r="F168" s="189" t="s">
        <v>664</v>
      </c>
      <c r="G168" s="190" t="s">
        <v>198</v>
      </c>
      <c r="H168" s="191">
        <v>152</v>
      </c>
      <c r="I168" s="192"/>
      <c r="J168" s="193">
        <f>ROUND(I168*H168,2)</f>
        <v>0</v>
      </c>
      <c r="K168" s="194"/>
      <c r="L168" s="39"/>
      <c r="M168" s="195" t="s">
        <v>1</v>
      </c>
      <c r="N168" s="196" t="s">
        <v>42</v>
      </c>
      <c r="O168" s="71"/>
      <c r="P168" s="197">
        <f>O168*H168</f>
        <v>0</v>
      </c>
      <c r="Q168" s="197">
        <v>1.14E-3</v>
      </c>
      <c r="R168" s="197">
        <f>Q168*H168</f>
        <v>0.17327999999999999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159</v>
      </c>
      <c r="AT168" s="199" t="s">
        <v>155</v>
      </c>
      <c r="AU168" s="199" t="s">
        <v>87</v>
      </c>
      <c r="AY168" s="17" t="s">
        <v>152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85</v>
      </c>
      <c r="BK168" s="200">
        <f>ROUND(I168*H168,2)</f>
        <v>0</v>
      </c>
      <c r="BL168" s="17" t="s">
        <v>159</v>
      </c>
      <c r="BM168" s="199" t="s">
        <v>665</v>
      </c>
    </row>
    <row r="169" spans="1:65" s="13" customFormat="1" ht="11.25">
      <c r="B169" s="201"/>
      <c r="C169" s="202"/>
      <c r="D169" s="203" t="s">
        <v>161</v>
      </c>
      <c r="E169" s="204" t="s">
        <v>1</v>
      </c>
      <c r="F169" s="205" t="s">
        <v>666</v>
      </c>
      <c r="G169" s="202"/>
      <c r="H169" s="206">
        <v>152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161</v>
      </c>
      <c r="AU169" s="212" t="s">
        <v>87</v>
      </c>
      <c r="AV169" s="13" t="s">
        <v>87</v>
      </c>
      <c r="AW169" s="13" t="s">
        <v>34</v>
      </c>
      <c r="AX169" s="13" t="s">
        <v>85</v>
      </c>
      <c r="AY169" s="212" t="s">
        <v>152</v>
      </c>
    </row>
    <row r="170" spans="1:65" s="2" customFormat="1" ht="24.2" customHeight="1">
      <c r="A170" s="34"/>
      <c r="B170" s="35"/>
      <c r="C170" s="187" t="s">
        <v>8</v>
      </c>
      <c r="D170" s="187" t="s">
        <v>155</v>
      </c>
      <c r="E170" s="188" t="s">
        <v>667</v>
      </c>
      <c r="F170" s="189" t="s">
        <v>668</v>
      </c>
      <c r="G170" s="190" t="s">
        <v>198</v>
      </c>
      <c r="H170" s="191">
        <v>34.4</v>
      </c>
      <c r="I170" s="192"/>
      <c r="J170" s="193">
        <f>ROUND(I170*H170,2)</f>
        <v>0</v>
      </c>
      <c r="K170" s="194"/>
      <c r="L170" s="39"/>
      <c r="M170" s="195" t="s">
        <v>1</v>
      </c>
      <c r="N170" s="196" t="s">
        <v>42</v>
      </c>
      <c r="O170" s="71"/>
      <c r="P170" s="197">
        <f>O170*H170</f>
        <v>0</v>
      </c>
      <c r="Q170" s="197">
        <v>1.4400000000000001E-3</v>
      </c>
      <c r="R170" s="197">
        <f>Q170*H170</f>
        <v>4.9536000000000004E-2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159</v>
      </c>
      <c r="AT170" s="199" t="s">
        <v>155</v>
      </c>
      <c r="AU170" s="199" t="s">
        <v>87</v>
      </c>
      <c r="AY170" s="17" t="s">
        <v>152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85</v>
      </c>
      <c r="BK170" s="200">
        <f>ROUND(I170*H170,2)</f>
        <v>0</v>
      </c>
      <c r="BL170" s="17" t="s">
        <v>159</v>
      </c>
      <c r="BM170" s="199" t="s">
        <v>669</v>
      </c>
    </row>
    <row r="171" spans="1:65" s="13" customFormat="1" ht="11.25">
      <c r="B171" s="201"/>
      <c r="C171" s="202"/>
      <c r="D171" s="203" t="s">
        <v>161</v>
      </c>
      <c r="E171" s="204" t="s">
        <v>1</v>
      </c>
      <c r="F171" s="205" t="s">
        <v>670</v>
      </c>
      <c r="G171" s="202"/>
      <c r="H171" s="206">
        <v>16.2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161</v>
      </c>
      <c r="AU171" s="212" t="s">
        <v>87</v>
      </c>
      <c r="AV171" s="13" t="s">
        <v>87</v>
      </c>
      <c r="AW171" s="13" t="s">
        <v>34</v>
      </c>
      <c r="AX171" s="13" t="s">
        <v>77</v>
      </c>
      <c r="AY171" s="212" t="s">
        <v>152</v>
      </c>
    </row>
    <row r="172" spans="1:65" s="13" customFormat="1" ht="11.25">
      <c r="B172" s="201"/>
      <c r="C172" s="202"/>
      <c r="D172" s="203" t="s">
        <v>161</v>
      </c>
      <c r="E172" s="204" t="s">
        <v>1</v>
      </c>
      <c r="F172" s="205" t="s">
        <v>671</v>
      </c>
      <c r="G172" s="202"/>
      <c r="H172" s="206">
        <v>18.2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161</v>
      </c>
      <c r="AU172" s="212" t="s">
        <v>87</v>
      </c>
      <c r="AV172" s="13" t="s">
        <v>87</v>
      </c>
      <c r="AW172" s="13" t="s">
        <v>34</v>
      </c>
      <c r="AX172" s="13" t="s">
        <v>77</v>
      </c>
      <c r="AY172" s="212" t="s">
        <v>152</v>
      </c>
    </row>
    <row r="173" spans="1:65" s="14" customFormat="1" ht="11.25">
      <c r="B173" s="217"/>
      <c r="C173" s="218"/>
      <c r="D173" s="203" t="s">
        <v>161</v>
      </c>
      <c r="E173" s="219" t="s">
        <v>1</v>
      </c>
      <c r="F173" s="220" t="s">
        <v>203</v>
      </c>
      <c r="G173" s="218"/>
      <c r="H173" s="221">
        <v>34.4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161</v>
      </c>
      <c r="AU173" s="227" t="s">
        <v>87</v>
      </c>
      <c r="AV173" s="14" t="s">
        <v>159</v>
      </c>
      <c r="AW173" s="14" t="s">
        <v>34</v>
      </c>
      <c r="AX173" s="14" t="s">
        <v>85</v>
      </c>
      <c r="AY173" s="227" t="s">
        <v>152</v>
      </c>
    </row>
    <row r="174" spans="1:65" s="2" customFormat="1" ht="49.15" customHeight="1">
      <c r="A174" s="34"/>
      <c r="B174" s="35"/>
      <c r="C174" s="187" t="s">
        <v>235</v>
      </c>
      <c r="D174" s="187" t="s">
        <v>155</v>
      </c>
      <c r="E174" s="188" t="s">
        <v>672</v>
      </c>
      <c r="F174" s="189" t="s">
        <v>673</v>
      </c>
      <c r="G174" s="190" t="s">
        <v>192</v>
      </c>
      <c r="H174" s="191">
        <v>5</v>
      </c>
      <c r="I174" s="192"/>
      <c r="J174" s="193">
        <f>ROUND(I174*H174,2)</f>
        <v>0</v>
      </c>
      <c r="K174" s="194"/>
      <c r="L174" s="39"/>
      <c r="M174" s="195" t="s">
        <v>1</v>
      </c>
      <c r="N174" s="196" t="s">
        <v>42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159</v>
      </c>
      <c r="AT174" s="199" t="s">
        <v>155</v>
      </c>
      <c r="AU174" s="199" t="s">
        <v>87</v>
      </c>
      <c r="AY174" s="17" t="s">
        <v>152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85</v>
      </c>
      <c r="BK174" s="200">
        <f>ROUND(I174*H174,2)</f>
        <v>0</v>
      </c>
      <c r="BL174" s="17" t="s">
        <v>159</v>
      </c>
      <c r="BM174" s="199" t="s">
        <v>674</v>
      </c>
    </row>
    <row r="175" spans="1:65" s="12" customFormat="1" ht="22.9" customHeight="1">
      <c r="B175" s="171"/>
      <c r="C175" s="172"/>
      <c r="D175" s="173" t="s">
        <v>76</v>
      </c>
      <c r="E175" s="185" t="s">
        <v>174</v>
      </c>
      <c r="F175" s="185" t="s">
        <v>675</v>
      </c>
      <c r="G175" s="172"/>
      <c r="H175" s="172"/>
      <c r="I175" s="175"/>
      <c r="J175" s="186">
        <f>BK175</f>
        <v>0</v>
      </c>
      <c r="K175" s="172"/>
      <c r="L175" s="177"/>
      <c r="M175" s="178"/>
      <c r="N175" s="179"/>
      <c r="O175" s="179"/>
      <c r="P175" s="180">
        <f>SUM(P176:P214)</f>
        <v>0</v>
      </c>
      <c r="Q175" s="179"/>
      <c r="R175" s="180">
        <f>SUM(R176:R214)</f>
        <v>12.180311</v>
      </c>
      <c r="S175" s="179"/>
      <c r="T175" s="181">
        <f>SUM(T176:T214)</f>
        <v>28.449659999999998</v>
      </c>
      <c r="AR175" s="182" t="s">
        <v>85</v>
      </c>
      <c r="AT175" s="183" t="s">
        <v>76</v>
      </c>
      <c r="AU175" s="183" t="s">
        <v>85</v>
      </c>
      <c r="AY175" s="182" t="s">
        <v>152</v>
      </c>
      <c r="BK175" s="184">
        <f>SUM(BK176:BK214)</f>
        <v>0</v>
      </c>
    </row>
    <row r="176" spans="1:65" s="2" customFormat="1" ht="66.75" customHeight="1">
      <c r="A176" s="34"/>
      <c r="B176" s="35"/>
      <c r="C176" s="187" t="s">
        <v>240</v>
      </c>
      <c r="D176" s="187" t="s">
        <v>155</v>
      </c>
      <c r="E176" s="188" t="s">
        <v>676</v>
      </c>
      <c r="F176" s="189" t="s">
        <v>677</v>
      </c>
      <c r="G176" s="190" t="s">
        <v>178</v>
      </c>
      <c r="H176" s="191">
        <v>1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42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159</v>
      </c>
      <c r="AT176" s="199" t="s">
        <v>155</v>
      </c>
      <c r="AU176" s="199" t="s">
        <v>87</v>
      </c>
      <c r="AY176" s="17" t="s">
        <v>152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85</v>
      </c>
      <c r="BK176" s="200">
        <f>ROUND(I176*H176,2)</f>
        <v>0</v>
      </c>
      <c r="BL176" s="17" t="s">
        <v>159</v>
      </c>
      <c r="BM176" s="199" t="s">
        <v>678</v>
      </c>
    </row>
    <row r="177" spans="1:65" s="2" customFormat="1" ht="87.75">
      <c r="A177" s="34"/>
      <c r="B177" s="35"/>
      <c r="C177" s="36"/>
      <c r="D177" s="203" t="s">
        <v>172</v>
      </c>
      <c r="E177" s="36"/>
      <c r="F177" s="213" t="s">
        <v>679</v>
      </c>
      <c r="G177" s="36"/>
      <c r="H177" s="36"/>
      <c r="I177" s="214"/>
      <c r="J177" s="36"/>
      <c r="K177" s="36"/>
      <c r="L177" s="39"/>
      <c r="M177" s="215"/>
      <c r="N177" s="216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172</v>
      </c>
      <c r="AU177" s="17" t="s">
        <v>87</v>
      </c>
    </row>
    <row r="178" spans="1:65" s="2" customFormat="1" ht="49.15" customHeight="1">
      <c r="A178" s="34"/>
      <c r="B178" s="35"/>
      <c r="C178" s="187" t="s">
        <v>245</v>
      </c>
      <c r="D178" s="187" t="s">
        <v>155</v>
      </c>
      <c r="E178" s="188" t="s">
        <v>680</v>
      </c>
      <c r="F178" s="189" t="s">
        <v>681</v>
      </c>
      <c r="G178" s="190" t="s">
        <v>178</v>
      </c>
      <c r="H178" s="191">
        <v>1</v>
      </c>
      <c r="I178" s="192"/>
      <c r="J178" s="193">
        <f>ROUND(I178*H178,2)</f>
        <v>0</v>
      </c>
      <c r="K178" s="194"/>
      <c r="L178" s="39"/>
      <c r="M178" s="195" t="s">
        <v>1</v>
      </c>
      <c r="N178" s="196" t="s">
        <v>42</v>
      </c>
      <c r="O178" s="7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179</v>
      </c>
      <c r="AT178" s="199" t="s">
        <v>155</v>
      </c>
      <c r="AU178" s="199" t="s">
        <v>87</v>
      </c>
      <c r="AY178" s="17" t="s">
        <v>152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85</v>
      </c>
      <c r="BK178" s="200">
        <f>ROUND(I178*H178,2)</f>
        <v>0</v>
      </c>
      <c r="BL178" s="17" t="s">
        <v>179</v>
      </c>
      <c r="BM178" s="199" t="s">
        <v>682</v>
      </c>
    </row>
    <row r="179" spans="1:65" s="2" customFormat="1" ht="58.5">
      <c r="A179" s="34"/>
      <c r="B179" s="35"/>
      <c r="C179" s="36"/>
      <c r="D179" s="203" t="s">
        <v>172</v>
      </c>
      <c r="E179" s="36"/>
      <c r="F179" s="213" t="s">
        <v>683</v>
      </c>
      <c r="G179" s="36"/>
      <c r="H179" s="36"/>
      <c r="I179" s="214"/>
      <c r="J179" s="36"/>
      <c r="K179" s="36"/>
      <c r="L179" s="39"/>
      <c r="M179" s="215"/>
      <c r="N179" s="216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172</v>
      </c>
      <c r="AU179" s="17" t="s">
        <v>87</v>
      </c>
    </row>
    <row r="180" spans="1:65" s="2" customFormat="1" ht="66.75" customHeight="1">
      <c r="A180" s="34"/>
      <c r="B180" s="35"/>
      <c r="C180" s="187" t="s">
        <v>249</v>
      </c>
      <c r="D180" s="187" t="s">
        <v>155</v>
      </c>
      <c r="E180" s="188" t="s">
        <v>684</v>
      </c>
      <c r="F180" s="189" t="s">
        <v>685</v>
      </c>
      <c r="G180" s="190" t="s">
        <v>178</v>
      </c>
      <c r="H180" s="191">
        <v>1</v>
      </c>
      <c r="I180" s="192"/>
      <c r="J180" s="193">
        <f>ROUND(I180*H180,2)</f>
        <v>0</v>
      </c>
      <c r="K180" s="194"/>
      <c r="L180" s="39"/>
      <c r="M180" s="195" t="s">
        <v>1</v>
      </c>
      <c r="N180" s="196" t="s">
        <v>42</v>
      </c>
      <c r="O180" s="7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159</v>
      </c>
      <c r="AT180" s="199" t="s">
        <v>155</v>
      </c>
      <c r="AU180" s="199" t="s">
        <v>87</v>
      </c>
      <c r="AY180" s="17" t="s">
        <v>152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85</v>
      </c>
      <c r="BK180" s="200">
        <f>ROUND(I180*H180,2)</f>
        <v>0</v>
      </c>
      <c r="BL180" s="17" t="s">
        <v>159</v>
      </c>
      <c r="BM180" s="199" t="s">
        <v>686</v>
      </c>
    </row>
    <row r="181" spans="1:65" s="2" customFormat="1" ht="37.9" customHeight="1">
      <c r="A181" s="34"/>
      <c r="B181" s="35"/>
      <c r="C181" s="187" t="s">
        <v>253</v>
      </c>
      <c r="D181" s="187" t="s">
        <v>155</v>
      </c>
      <c r="E181" s="188" t="s">
        <v>182</v>
      </c>
      <c r="F181" s="189" t="s">
        <v>687</v>
      </c>
      <c r="G181" s="190" t="s">
        <v>178</v>
      </c>
      <c r="H181" s="191">
        <v>1</v>
      </c>
      <c r="I181" s="192"/>
      <c r="J181" s="193">
        <f>ROUND(I181*H181,2)</f>
        <v>0</v>
      </c>
      <c r="K181" s="194"/>
      <c r="L181" s="39"/>
      <c r="M181" s="195" t="s">
        <v>1</v>
      </c>
      <c r="N181" s="196" t="s">
        <v>42</v>
      </c>
      <c r="O181" s="71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159</v>
      </c>
      <c r="AT181" s="199" t="s">
        <v>155</v>
      </c>
      <c r="AU181" s="199" t="s">
        <v>87</v>
      </c>
      <c r="AY181" s="17" t="s">
        <v>152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85</v>
      </c>
      <c r="BK181" s="200">
        <f>ROUND(I181*H181,2)</f>
        <v>0</v>
      </c>
      <c r="BL181" s="17" t="s">
        <v>159</v>
      </c>
      <c r="BM181" s="199" t="s">
        <v>688</v>
      </c>
    </row>
    <row r="182" spans="1:65" s="2" customFormat="1" ht="24.2" customHeight="1">
      <c r="A182" s="34"/>
      <c r="B182" s="35"/>
      <c r="C182" s="187" t="s">
        <v>7</v>
      </c>
      <c r="D182" s="187" t="s">
        <v>155</v>
      </c>
      <c r="E182" s="188" t="s">
        <v>689</v>
      </c>
      <c r="F182" s="189" t="s">
        <v>690</v>
      </c>
      <c r="G182" s="190" t="s">
        <v>170</v>
      </c>
      <c r="H182" s="191">
        <v>3</v>
      </c>
      <c r="I182" s="192"/>
      <c r="J182" s="193">
        <f>ROUND(I182*H182,2)</f>
        <v>0</v>
      </c>
      <c r="K182" s="194"/>
      <c r="L182" s="39"/>
      <c r="M182" s="195" t="s">
        <v>1</v>
      </c>
      <c r="N182" s="196" t="s">
        <v>42</v>
      </c>
      <c r="O182" s="71"/>
      <c r="P182" s="197">
        <f>O182*H182</f>
        <v>0</v>
      </c>
      <c r="Q182" s="197">
        <v>2.3012700000000001</v>
      </c>
      <c r="R182" s="197">
        <f>Q182*H182</f>
        <v>6.90381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270</v>
      </c>
      <c r="AT182" s="199" t="s">
        <v>155</v>
      </c>
      <c r="AU182" s="199" t="s">
        <v>87</v>
      </c>
      <c r="AY182" s="17" t="s">
        <v>152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7" t="s">
        <v>85</v>
      </c>
      <c r="BK182" s="200">
        <f>ROUND(I182*H182,2)</f>
        <v>0</v>
      </c>
      <c r="BL182" s="17" t="s">
        <v>270</v>
      </c>
      <c r="BM182" s="199" t="s">
        <v>691</v>
      </c>
    </row>
    <row r="183" spans="1:65" s="2" customFormat="1" ht="29.25">
      <c r="A183" s="34"/>
      <c r="B183" s="35"/>
      <c r="C183" s="36"/>
      <c r="D183" s="203" t="s">
        <v>172</v>
      </c>
      <c r="E183" s="36"/>
      <c r="F183" s="213" t="s">
        <v>692</v>
      </c>
      <c r="G183" s="36"/>
      <c r="H183" s="36"/>
      <c r="I183" s="214"/>
      <c r="J183" s="36"/>
      <c r="K183" s="36"/>
      <c r="L183" s="39"/>
      <c r="M183" s="215"/>
      <c r="N183" s="216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172</v>
      </c>
      <c r="AU183" s="17" t="s">
        <v>87</v>
      </c>
    </row>
    <row r="184" spans="1:65" s="2" customFormat="1" ht="24.2" customHeight="1">
      <c r="A184" s="34"/>
      <c r="B184" s="35"/>
      <c r="C184" s="187" t="s">
        <v>267</v>
      </c>
      <c r="D184" s="187" t="s">
        <v>155</v>
      </c>
      <c r="E184" s="188" t="s">
        <v>693</v>
      </c>
      <c r="F184" s="189" t="s">
        <v>694</v>
      </c>
      <c r="G184" s="190" t="s">
        <v>198</v>
      </c>
      <c r="H184" s="191">
        <v>18.5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42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159</v>
      </c>
      <c r="AT184" s="199" t="s">
        <v>155</v>
      </c>
      <c r="AU184" s="199" t="s">
        <v>87</v>
      </c>
      <c r="AY184" s="17" t="s">
        <v>152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85</v>
      </c>
      <c r="BK184" s="200">
        <f>ROUND(I184*H184,2)</f>
        <v>0</v>
      </c>
      <c r="BL184" s="17" t="s">
        <v>159</v>
      </c>
      <c r="BM184" s="199" t="s">
        <v>695</v>
      </c>
    </row>
    <row r="185" spans="1:65" s="13" customFormat="1" ht="11.25">
      <c r="B185" s="201"/>
      <c r="C185" s="202"/>
      <c r="D185" s="203" t="s">
        <v>161</v>
      </c>
      <c r="E185" s="204" t="s">
        <v>1</v>
      </c>
      <c r="F185" s="205" t="s">
        <v>696</v>
      </c>
      <c r="G185" s="202"/>
      <c r="H185" s="206">
        <v>18.5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161</v>
      </c>
      <c r="AU185" s="212" t="s">
        <v>87</v>
      </c>
      <c r="AV185" s="13" t="s">
        <v>87</v>
      </c>
      <c r="AW185" s="13" t="s">
        <v>34</v>
      </c>
      <c r="AX185" s="13" t="s">
        <v>85</v>
      </c>
      <c r="AY185" s="212" t="s">
        <v>152</v>
      </c>
    </row>
    <row r="186" spans="1:65" s="2" customFormat="1" ht="24.2" customHeight="1">
      <c r="A186" s="34"/>
      <c r="B186" s="35"/>
      <c r="C186" s="187" t="s">
        <v>277</v>
      </c>
      <c r="D186" s="187" t="s">
        <v>155</v>
      </c>
      <c r="E186" s="188" t="s">
        <v>697</v>
      </c>
      <c r="F186" s="189" t="s">
        <v>698</v>
      </c>
      <c r="G186" s="190" t="s">
        <v>170</v>
      </c>
      <c r="H186" s="191">
        <v>1</v>
      </c>
      <c r="I186" s="192"/>
      <c r="J186" s="193">
        <f>ROUND(I186*H186,2)</f>
        <v>0</v>
      </c>
      <c r="K186" s="194"/>
      <c r="L186" s="39"/>
      <c r="M186" s="195" t="s">
        <v>1</v>
      </c>
      <c r="N186" s="196" t="s">
        <v>42</v>
      </c>
      <c r="O186" s="71"/>
      <c r="P186" s="197">
        <f>O186*H186</f>
        <v>0</v>
      </c>
      <c r="Q186" s="197">
        <v>1.175E-2</v>
      </c>
      <c r="R186" s="197">
        <f>Q186*H186</f>
        <v>1.175E-2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159</v>
      </c>
      <c r="AT186" s="199" t="s">
        <v>155</v>
      </c>
      <c r="AU186" s="199" t="s">
        <v>87</v>
      </c>
      <c r="AY186" s="17" t="s">
        <v>152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85</v>
      </c>
      <c r="BK186" s="200">
        <f>ROUND(I186*H186,2)</f>
        <v>0</v>
      </c>
      <c r="BL186" s="17" t="s">
        <v>159</v>
      </c>
      <c r="BM186" s="199" t="s">
        <v>699</v>
      </c>
    </row>
    <row r="187" spans="1:65" s="2" customFormat="1" ht="16.5" customHeight="1">
      <c r="A187" s="34"/>
      <c r="B187" s="35"/>
      <c r="C187" s="228" t="s">
        <v>282</v>
      </c>
      <c r="D187" s="228" t="s">
        <v>263</v>
      </c>
      <c r="E187" s="229" t="s">
        <v>700</v>
      </c>
      <c r="F187" s="230" t="s">
        <v>701</v>
      </c>
      <c r="G187" s="231" t="s">
        <v>170</v>
      </c>
      <c r="H187" s="232">
        <v>1</v>
      </c>
      <c r="I187" s="233"/>
      <c r="J187" s="234">
        <f>ROUND(I187*H187,2)</f>
        <v>0</v>
      </c>
      <c r="K187" s="235"/>
      <c r="L187" s="236"/>
      <c r="M187" s="237" t="s">
        <v>1</v>
      </c>
      <c r="N187" s="238" t="s">
        <v>42</v>
      </c>
      <c r="O187" s="71"/>
      <c r="P187" s="197">
        <f>O187*H187</f>
        <v>0</v>
      </c>
      <c r="Q187" s="197">
        <v>3.0000000000000001E-3</v>
      </c>
      <c r="R187" s="197">
        <f>Q187*H187</f>
        <v>3.0000000000000001E-3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195</v>
      </c>
      <c r="AT187" s="199" t="s">
        <v>263</v>
      </c>
      <c r="AU187" s="199" t="s">
        <v>87</v>
      </c>
      <c r="AY187" s="17" t="s">
        <v>152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85</v>
      </c>
      <c r="BK187" s="200">
        <f>ROUND(I187*H187,2)</f>
        <v>0</v>
      </c>
      <c r="BL187" s="17" t="s">
        <v>159</v>
      </c>
      <c r="BM187" s="199" t="s">
        <v>702</v>
      </c>
    </row>
    <row r="188" spans="1:65" s="2" customFormat="1" ht="37.9" customHeight="1">
      <c r="A188" s="34"/>
      <c r="B188" s="35"/>
      <c r="C188" s="187" t="s">
        <v>288</v>
      </c>
      <c r="D188" s="187" t="s">
        <v>155</v>
      </c>
      <c r="E188" s="188" t="s">
        <v>703</v>
      </c>
      <c r="F188" s="189" t="s">
        <v>704</v>
      </c>
      <c r="G188" s="190" t="s">
        <v>165</v>
      </c>
      <c r="H188" s="191">
        <v>722</v>
      </c>
      <c r="I188" s="192"/>
      <c r="J188" s="193">
        <f>ROUND(I188*H188,2)</f>
        <v>0</v>
      </c>
      <c r="K188" s="194"/>
      <c r="L188" s="39"/>
      <c r="M188" s="195" t="s">
        <v>1</v>
      </c>
      <c r="N188" s="196" t="s">
        <v>42</v>
      </c>
      <c r="O188" s="71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159</v>
      </c>
      <c r="AT188" s="199" t="s">
        <v>155</v>
      </c>
      <c r="AU188" s="199" t="s">
        <v>87</v>
      </c>
      <c r="AY188" s="17" t="s">
        <v>152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85</v>
      </c>
      <c r="BK188" s="200">
        <f>ROUND(I188*H188,2)</f>
        <v>0</v>
      </c>
      <c r="BL188" s="17" t="s">
        <v>159</v>
      </c>
      <c r="BM188" s="199" t="s">
        <v>705</v>
      </c>
    </row>
    <row r="189" spans="1:65" s="13" customFormat="1" ht="11.25">
      <c r="B189" s="201"/>
      <c r="C189" s="202"/>
      <c r="D189" s="203" t="s">
        <v>161</v>
      </c>
      <c r="E189" s="204" t="s">
        <v>1</v>
      </c>
      <c r="F189" s="205" t="s">
        <v>706</v>
      </c>
      <c r="G189" s="202"/>
      <c r="H189" s="206">
        <v>722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161</v>
      </c>
      <c r="AU189" s="212" t="s">
        <v>87</v>
      </c>
      <c r="AV189" s="13" t="s">
        <v>87</v>
      </c>
      <c r="AW189" s="13" t="s">
        <v>34</v>
      </c>
      <c r="AX189" s="13" t="s">
        <v>85</v>
      </c>
      <c r="AY189" s="212" t="s">
        <v>152</v>
      </c>
    </row>
    <row r="190" spans="1:65" s="2" customFormat="1" ht="33" customHeight="1">
      <c r="A190" s="34"/>
      <c r="B190" s="35"/>
      <c r="C190" s="187" t="s">
        <v>293</v>
      </c>
      <c r="D190" s="187" t="s">
        <v>155</v>
      </c>
      <c r="E190" s="188" t="s">
        <v>707</v>
      </c>
      <c r="F190" s="189" t="s">
        <v>708</v>
      </c>
      <c r="G190" s="190" t="s">
        <v>165</v>
      </c>
      <c r="H190" s="191">
        <v>86640</v>
      </c>
      <c r="I190" s="192"/>
      <c r="J190" s="193">
        <f>ROUND(I190*H190,2)</f>
        <v>0</v>
      </c>
      <c r="K190" s="194"/>
      <c r="L190" s="39"/>
      <c r="M190" s="195" t="s">
        <v>1</v>
      </c>
      <c r="N190" s="196" t="s">
        <v>42</v>
      </c>
      <c r="O190" s="71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159</v>
      </c>
      <c r="AT190" s="199" t="s">
        <v>155</v>
      </c>
      <c r="AU190" s="199" t="s">
        <v>87</v>
      </c>
      <c r="AY190" s="17" t="s">
        <v>152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85</v>
      </c>
      <c r="BK190" s="200">
        <f>ROUND(I190*H190,2)</f>
        <v>0</v>
      </c>
      <c r="BL190" s="17" t="s">
        <v>159</v>
      </c>
      <c r="BM190" s="199" t="s">
        <v>709</v>
      </c>
    </row>
    <row r="191" spans="1:65" s="13" customFormat="1" ht="11.25">
      <c r="B191" s="201"/>
      <c r="C191" s="202"/>
      <c r="D191" s="203" t="s">
        <v>161</v>
      </c>
      <c r="E191" s="202"/>
      <c r="F191" s="205" t="s">
        <v>710</v>
      </c>
      <c r="G191" s="202"/>
      <c r="H191" s="206">
        <v>86640</v>
      </c>
      <c r="I191" s="207"/>
      <c r="J191" s="202"/>
      <c r="K191" s="202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161</v>
      </c>
      <c r="AU191" s="212" t="s">
        <v>87</v>
      </c>
      <c r="AV191" s="13" t="s">
        <v>87</v>
      </c>
      <c r="AW191" s="13" t="s">
        <v>4</v>
      </c>
      <c r="AX191" s="13" t="s">
        <v>85</v>
      </c>
      <c r="AY191" s="212" t="s">
        <v>152</v>
      </c>
    </row>
    <row r="192" spans="1:65" s="2" customFormat="1" ht="33" customHeight="1">
      <c r="A192" s="34"/>
      <c r="B192" s="35"/>
      <c r="C192" s="187" t="s">
        <v>298</v>
      </c>
      <c r="D192" s="187" t="s">
        <v>155</v>
      </c>
      <c r="E192" s="188" t="s">
        <v>711</v>
      </c>
      <c r="F192" s="189" t="s">
        <v>712</v>
      </c>
      <c r="G192" s="190" t="s">
        <v>165</v>
      </c>
      <c r="H192" s="191">
        <v>722</v>
      </c>
      <c r="I192" s="192"/>
      <c r="J192" s="193">
        <f>ROUND(I192*H192,2)</f>
        <v>0</v>
      </c>
      <c r="K192" s="194"/>
      <c r="L192" s="39"/>
      <c r="M192" s="195" t="s">
        <v>1</v>
      </c>
      <c r="N192" s="196" t="s">
        <v>42</v>
      </c>
      <c r="O192" s="71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159</v>
      </c>
      <c r="AT192" s="199" t="s">
        <v>155</v>
      </c>
      <c r="AU192" s="199" t="s">
        <v>87</v>
      </c>
      <c r="AY192" s="17" t="s">
        <v>152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7" t="s">
        <v>85</v>
      </c>
      <c r="BK192" s="200">
        <f>ROUND(I192*H192,2)</f>
        <v>0</v>
      </c>
      <c r="BL192" s="17" t="s">
        <v>159</v>
      </c>
      <c r="BM192" s="199" t="s">
        <v>713</v>
      </c>
    </row>
    <row r="193" spans="1:65" s="2" customFormat="1" ht="16.5" customHeight="1">
      <c r="A193" s="34"/>
      <c r="B193" s="35"/>
      <c r="C193" s="187" t="s">
        <v>304</v>
      </c>
      <c r="D193" s="187" t="s">
        <v>155</v>
      </c>
      <c r="E193" s="188" t="s">
        <v>714</v>
      </c>
      <c r="F193" s="189" t="s">
        <v>715</v>
      </c>
      <c r="G193" s="190" t="s">
        <v>165</v>
      </c>
      <c r="H193" s="191">
        <v>722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42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159</v>
      </c>
      <c r="AT193" s="199" t="s">
        <v>155</v>
      </c>
      <c r="AU193" s="199" t="s">
        <v>87</v>
      </c>
      <c r="AY193" s="17" t="s">
        <v>152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85</v>
      </c>
      <c r="BK193" s="200">
        <f>ROUND(I193*H193,2)</f>
        <v>0</v>
      </c>
      <c r="BL193" s="17" t="s">
        <v>159</v>
      </c>
      <c r="BM193" s="199" t="s">
        <v>716</v>
      </c>
    </row>
    <row r="194" spans="1:65" s="2" customFormat="1" ht="21.75" customHeight="1">
      <c r="A194" s="34"/>
      <c r="B194" s="35"/>
      <c r="C194" s="187" t="s">
        <v>311</v>
      </c>
      <c r="D194" s="187" t="s">
        <v>155</v>
      </c>
      <c r="E194" s="188" t="s">
        <v>717</v>
      </c>
      <c r="F194" s="189" t="s">
        <v>718</v>
      </c>
      <c r="G194" s="190" t="s">
        <v>165</v>
      </c>
      <c r="H194" s="191">
        <v>86640</v>
      </c>
      <c r="I194" s="192"/>
      <c r="J194" s="193">
        <f>ROUND(I194*H194,2)</f>
        <v>0</v>
      </c>
      <c r="K194" s="194"/>
      <c r="L194" s="39"/>
      <c r="M194" s="195" t="s">
        <v>1</v>
      </c>
      <c r="N194" s="196" t="s">
        <v>42</v>
      </c>
      <c r="O194" s="71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159</v>
      </c>
      <c r="AT194" s="199" t="s">
        <v>155</v>
      </c>
      <c r="AU194" s="199" t="s">
        <v>87</v>
      </c>
      <c r="AY194" s="17" t="s">
        <v>152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85</v>
      </c>
      <c r="BK194" s="200">
        <f>ROUND(I194*H194,2)</f>
        <v>0</v>
      </c>
      <c r="BL194" s="17" t="s">
        <v>159</v>
      </c>
      <c r="BM194" s="199" t="s">
        <v>719</v>
      </c>
    </row>
    <row r="195" spans="1:65" s="13" customFormat="1" ht="11.25">
      <c r="B195" s="201"/>
      <c r="C195" s="202"/>
      <c r="D195" s="203" t="s">
        <v>161</v>
      </c>
      <c r="E195" s="202"/>
      <c r="F195" s="205" t="s">
        <v>710</v>
      </c>
      <c r="G195" s="202"/>
      <c r="H195" s="206">
        <v>86640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161</v>
      </c>
      <c r="AU195" s="212" t="s">
        <v>87</v>
      </c>
      <c r="AV195" s="13" t="s">
        <v>87</v>
      </c>
      <c r="AW195" s="13" t="s">
        <v>4</v>
      </c>
      <c r="AX195" s="13" t="s">
        <v>85</v>
      </c>
      <c r="AY195" s="212" t="s">
        <v>152</v>
      </c>
    </row>
    <row r="196" spans="1:65" s="2" customFormat="1" ht="21.75" customHeight="1">
      <c r="A196" s="34"/>
      <c r="B196" s="35"/>
      <c r="C196" s="187" t="s">
        <v>315</v>
      </c>
      <c r="D196" s="187" t="s">
        <v>155</v>
      </c>
      <c r="E196" s="188" t="s">
        <v>720</v>
      </c>
      <c r="F196" s="189" t="s">
        <v>721</v>
      </c>
      <c r="G196" s="190" t="s">
        <v>165</v>
      </c>
      <c r="H196" s="191">
        <v>722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42</v>
      </c>
      <c r="O196" s="71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159</v>
      </c>
      <c r="AT196" s="199" t="s">
        <v>155</v>
      </c>
      <c r="AU196" s="199" t="s">
        <v>87</v>
      </c>
      <c r="AY196" s="17" t="s">
        <v>152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85</v>
      </c>
      <c r="BK196" s="200">
        <f>ROUND(I196*H196,2)</f>
        <v>0</v>
      </c>
      <c r="BL196" s="17" t="s">
        <v>159</v>
      </c>
      <c r="BM196" s="199" t="s">
        <v>722</v>
      </c>
    </row>
    <row r="197" spans="1:65" s="2" customFormat="1" ht="33" customHeight="1">
      <c r="A197" s="34"/>
      <c r="B197" s="35"/>
      <c r="C197" s="187" t="s">
        <v>319</v>
      </c>
      <c r="D197" s="187" t="s">
        <v>155</v>
      </c>
      <c r="E197" s="188" t="s">
        <v>723</v>
      </c>
      <c r="F197" s="189" t="s">
        <v>724</v>
      </c>
      <c r="G197" s="190" t="s">
        <v>165</v>
      </c>
      <c r="H197" s="191">
        <v>74.400000000000006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42</v>
      </c>
      <c r="O197" s="71"/>
      <c r="P197" s="197">
        <f>O197*H197</f>
        <v>0</v>
      </c>
      <c r="Q197" s="197">
        <v>1.0000000000000001E-5</v>
      </c>
      <c r="R197" s="197">
        <f>Q197*H197</f>
        <v>7.4400000000000009E-4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159</v>
      </c>
      <c r="AT197" s="199" t="s">
        <v>155</v>
      </c>
      <c r="AU197" s="199" t="s">
        <v>87</v>
      </c>
      <c r="AY197" s="17" t="s">
        <v>152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85</v>
      </c>
      <c r="BK197" s="200">
        <f>ROUND(I197*H197,2)</f>
        <v>0</v>
      </c>
      <c r="BL197" s="17" t="s">
        <v>159</v>
      </c>
      <c r="BM197" s="199" t="s">
        <v>725</v>
      </c>
    </row>
    <row r="198" spans="1:65" s="2" customFormat="1" ht="24.2" customHeight="1">
      <c r="A198" s="34"/>
      <c r="B198" s="35"/>
      <c r="C198" s="187" t="s">
        <v>285</v>
      </c>
      <c r="D198" s="187" t="s">
        <v>155</v>
      </c>
      <c r="E198" s="188" t="s">
        <v>726</v>
      </c>
      <c r="F198" s="189" t="s">
        <v>727</v>
      </c>
      <c r="G198" s="190" t="s">
        <v>165</v>
      </c>
      <c r="H198" s="191">
        <v>61.24</v>
      </c>
      <c r="I198" s="192"/>
      <c r="J198" s="193">
        <f>ROUND(I198*H198,2)</f>
        <v>0</v>
      </c>
      <c r="K198" s="194"/>
      <c r="L198" s="39"/>
      <c r="M198" s="195" t="s">
        <v>1</v>
      </c>
      <c r="N198" s="196" t="s">
        <v>42</v>
      </c>
      <c r="O198" s="71"/>
      <c r="P198" s="197">
        <f>O198*H198</f>
        <v>0</v>
      </c>
      <c r="Q198" s="197">
        <v>0</v>
      </c>
      <c r="R198" s="197">
        <f>Q198*H198</f>
        <v>0</v>
      </c>
      <c r="S198" s="197">
        <v>5.3999999999999999E-2</v>
      </c>
      <c r="T198" s="198">
        <f>S198*H198</f>
        <v>3.3069600000000001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159</v>
      </c>
      <c r="AT198" s="199" t="s">
        <v>155</v>
      </c>
      <c r="AU198" s="199" t="s">
        <v>87</v>
      </c>
      <c r="AY198" s="17" t="s">
        <v>152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7" t="s">
        <v>85</v>
      </c>
      <c r="BK198" s="200">
        <f>ROUND(I198*H198,2)</f>
        <v>0</v>
      </c>
      <c r="BL198" s="17" t="s">
        <v>159</v>
      </c>
      <c r="BM198" s="199" t="s">
        <v>728</v>
      </c>
    </row>
    <row r="199" spans="1:65" s="13" customFormat="1" ht="11.25">
      <c r="B199" s="201"/>
      <c r="C199" s="202"/>
      <c r="D199" s="203" t="s">
        <v>161</v>
      </c>
      <c r="E199" s="204" t="s">
        <v>1</v>
      </c>
      <c r="F199" s="205" t="s">
        <v>729</v>
      </c>
      <c r="G199" s="202"/>
      <c r="H199" s="206">
        <v>61.24</v>
      </c>
      <c r="I199" s="207"/>
      <c r="J199" s="202"/>
      <c r="K199" s="202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161</v>
      </c>
      <c r="AU199" s="212" t="s">
        <v>87</v>
      </c>
      <c r="AV199" s="13" t="s">
        <v>87</v>
      </c>
      <c r="AW199" s="13" t="s">
        <v>34</v>
      </c>
      <c r="AX199" s="13" t="s">
        <v>85</v>
      </c>
      <c r="AY199" s="212" t="s">
        <v>152</v>
      </c>
    </row>
    <row r="200" spans="1:65" s="2" customFormat="1" ht="24.2" customHeight="1">
      <c r="A200" s="34"/>
      <c r="B200" s="35"/>
      <c r="C200" s="187" t="s">
        <v>329</v>
      </c>
      <c r="D200" s="187" t="s">
        <v>155</v>
      </c>
      <c r="E200" s="188" t="s">
        <v>730</v>
      </c>
      <c r="F200" s="189" t="s">
        <v>731</v>
      </c>
      <c r="G200" s="190" t="s">
        <v>165</v>
      </c>
      <c r="H200" s="191">
        <v>14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42</v>
      </c>
      <c r="O200" s="71"/>
      <c r="P200" s="197">
        <f>O200*H200</f>
        <v>0</v>
      </c>
      <c r="Q200" s="197">
        <v>0</v>
      </c>
      <c r="R200" s="197">
        <f>Q200*H200</f>
        <v>0</v>
      </c>
      <c r="S200" s="197">
        <v>7.5999999999999998E-2</v>
      </c>
      <c r="T200" s="198">
        <f>S200*H200</f>
        <v>1.0640000000000001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159</v>
      </c>
      <c r="AT200" s="199" t="s">
        <v>155</v>
      </c>
      <c r="AU200" s="199" t="s">
        <v>87</v>
      </c>
      <c r="AY200" s="17" t="s">
        <v>152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85</v>
      </c>
      <c r="BK200" s="200">
        <f>ROUND(I200*H200,2)</f>
        <v>0</v>
      </c>
      <c r="BL200" s="17" t="s">
        <v>159</v>
      </c>
      <c r="BM200" s="199" t="s">
        <v>732</v>
      </c>
    </row>
    <row r="201" spans="1:65" s="13" customFormat="1" ht="11.25">
      <c r="B201" s="201"/>
      <c r="C201" s="202"/>
      <c r="D201" s="203" t="s">
        <v>161</v>
      </c>
      <c r="E201" s="204" t="s">
        <v>1</v>
      </c>
      <c r="F201" s="205" t="s">
        <v>733</v>
      </c>
      <c r="G201" s="202"/>
      <c r="H201" s="206">
        <v>14</v>
      </c>
      <c r="I201" s="207"/>
      <c r="J201" s="202"/>
      <c r="K201" s="202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161</v>
      </c>
      <c r="AU201" s="212" t="s">
        <v>87</v>
      </c>
      <c r="AV201" s="13" t="s">
        <v>87</v>
      </c>
      <c r="AW201" s="13" t="s">
        <v>34</v>
      </c>
      <c r="AX201" s="13" t="s">
        <v>85</v>
      </c>
      <c r="AY201" s="212" t="s">
        <v>152</v>
      </c>
    </row>
    <row r="202" spans="1:65" s="2" customFormat="1" ht="37.9" customHeight="1">
      <c r="A202" s="34"/>
      <c r="B202" s="35"/>
      <c r="C202" s="187" t="s">
        <v>335</v>
      </c>
      <c r="D202" s="187" t="s">
        <v>155</v>
      </c>
      <c r="E202" s="188" t="s">
        <v>734</v>
      </c>
      <c r="F202" s="189" t="s">
        <v>735</v>
      </c>
      <c r="G202" s="190" t="s">
        <v>192</v>
      </c>
      <c r="H202" s="191">
        <v>2</v>
      </c>
      <c r="I202" s="192"/>
      <c r="J202" s="193">
        <f>ROUND(I202*H202,2)</f>
        <v>0</v>
      </c>
      <c r="K202" s="194"/>
      <c r="L202" s="39"/>
      <c r="M202" s="195" t="s">
        <v>1</v>
      </c>
      <c r="N202" s="196" t="s">
        <v>42</v>
      </c>
      <c r="O202" s="7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159</v>
      </c>
      <c r="AT202" s="199" t="s">
        <v>155</v>
      </c>
      <c r="AU202" s="199" t="s">
        <v>87</v>
      </c>
      <c r="AY202" s="17" t="s">
        <v>152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85</v>
      </c>
      <c r="BK202" s="200">
        <f>ROUND(I202*H202,2)</f>
        <v>0</v>
      </c>
      <c r="BL202" s="17" t="s">
        <v>159</v>
      </c>
      <c r="BM202" s="199" t="s">
        <v>736</v>
      </c>
    </row>
    <row r="203" spans="1:65" s="2" customFormat="1" ht="24.2" customHeight="1">
      <c r="A203" s="34"/>
      <c r="B203" s="35"/>
      <c r="C203" s="187" t="s">
        <v>340</v>
      </c>
      <c r="D203" s="187" t="s">
        <v>155</v>
      </c>
      <c r="E203" s="188" t="s">
        <v>737</v>
      </c>
      <c r="F203" s="189" t="s">
        <v>738</v>
      </c>
      <c r="G203" s="190" t="s">
        <v>170</v>
      </c>
      <c r="H203" s="191">
        <v>1</v>
      </c>
      <c r="I203" s="192"/>
      <c r="J203" s="193">
        <f>ROUND(I203*H203,2)</f>
        <v>0</v>
      </c>
      <c r="K203" s="194"/>
      <c r="L203" s="39"/>
      <c r="M203" s="195" t="s">
        <v>1</v>
      </c>
      <c r="N203" s="196" t="s">
        <v>42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2.5</v>
      </c>
      <c r="T203" s="198">
        <f>S203*H203</f>
        <v>2.5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270</v>
      </c>
      <c r="AT203" s="199" t="s">
        <v>155</v>
      </c>
      <c r="AU203" s="199" t="s">
        <v>87</v>
      </c>
      <c r="AY203" s="17" t="s">
        <v>152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85</v>
      </c>
      <c r="BK203" s="200">
        <f>ROUND(I203*H203,2)</f>
        <v>0</v>
      </c>
      <c r="BL203" s="17" t="s">
        <v>270</v>
      </c>
      <c r="BM203" s="199" t="s">
        <v>739</v>
      </c>
    </row>
    <row r="204" spans="1:65" s="2" customFormat="1" ht="37.9" customHeight="1">
      <c r="A204" s="34"/>
      <c r="B204" s="35"/>
      <c r="C204" s="187" t="s">
        <v>344</v>
      </c>
      <c r="D204" s="187" t="s">
        <v>155</v>
      </c>
      <c r="E204" s="188" t="s">
        <v>740</v>
      </c>
      <c r="F204" s="189" t="s">
        <v>741</v>
      </c>
      <c r="G204" s="190" t="s">
        <v>165</v>
      </c>
      <c r="H204" s="191">
        <v>291.60000000000002</v>
      </c>
      <c r="I204" s="192"/>
      <c r="J204" s="193">
        <f>ROUND(I204*H204,2)</f>
        <v>0</v>
      </c>
      <c r="K204" s="194"/>
      <c r="L204" s="39"/>
      <c r="M204" s="195" t="s">
        <v>1</v>
      </c>
      <c r="N204" s="196" t="s">
        <v>42</v>
      </c>
      <c r="O204" s="71"/>
      <c r="P204" s="197">
        <f>O204*H204</f>
        <v>0</v>
      </c>
      <c r="Q204" s="197">
        <v>0</v>
      </c>
      <c r="R204" s="197">
        <f>Q204*H204</f>
        <v>0</v>
      </c>
      <c r="S204" s="197">
        <v>2.9000000000000001E-2</v>
      </c>
      <c r="T204" s="198">
        <f>S204*H204</f>
        <v>8.4564000000000004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159</v>
      </c>
      <c r="AT204" s="199" t="s">
        <v>155</v>
      </c>
      <c r="AU204" s="199" t="s">
        <v>87</v>
      </c>
      <c r="AY204" s="17" t="s">
        <v>152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7" t="s">
        <v>85</v>
      </c>
      <c r="BK204" s="200">
        <f>ROUND(I204*H204,2)</f>
        <v>0</v>
      </c>
      <c r="BL204" s="17" t="s">
        <v>159</v>
      </c>
      <c r="BM204" s="199" t="s">
        <v>742</v>
      </c>
    </row>
    <row r="205" spans="1:65" s="2" customFormat="1" ht="37.9" customHeight="1">
      <c r="A205" s="34"/>
      <c r="B205" s="35"/>
      <c r="C205" s="187" t="s">
        <v>349</v>
      </c>
      <c r="D205" s="187" t="s">
        <v>155</v>
      </c>
      <c r="E205" s="188" t="s">
        <v>743</v>
      </c>
      <c r="F205" s="189" t="s">
        <v>744</v>
      </c>
      <c r="G205" s="190" t="s">
        <v>165</v>
      </c>
      <c r="H205" s="191">
        <v>204</v>
      </c>
      <c r="I205" s="192"/>
      <c r="J205" s="193">
        <f>ROUND(I205*H205,2)</f>
        <v>0</v>
      </c>
      <c r="K205" s="194"/>
      <c r="L205" s="39"/>
      <c r="M205" s="195" t="s">
        <v>1</v>
      </c>
      <c r="N205" s="196" t="s">
        <v>42</v>
      </c>
      <c r="O205" s="71"/>
      <c r="P205" s="197">
        <f>O205*H205</f>
        <v>0</v>
      </c>
      <c r="Q205" s="197">
        <v>0</v>
      </c>
      <c r="R205" s="197">
        <f>Q205*H205</f>
        <v>0</v>
      </c>
      <c r="S205" s="197">
        <v>5.7000000000000002E-2</v>
      </c>
      <c r="T205" s="198">
        <f>S205*H205</f>
        <v>11.628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159</v>
      </c>
      <c r="AT205" s="199" t="s">
        <v>155</v>
      </c>
      <c r="AU205" s="199" t="s">
        <v>87</v>
      </c>
      <c r="AY205" s="17" t="s">
        <v>152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85</v>
      </c>
      <c r="BK205" s="200">
        <f>ROUND(I205*H205,2)</f>
        <v>0</v>
      </c>
      <c r="BL205" s="17" t="s">
        <v>159</v>
      </c>
      <c r="BM205" s="199" t="s">
        <v>745</v>
      </c>
    </row>
    <row r="206" spans="1:65" s="2" customFormat="1" ht="24.2" customHeight="1">
      <c r="A206" s="34"/>
      <c r="B206" s="35"/>
      <c r="C206" s="187" t="s">
        <v>354</v>
      </c>
      <c r="D206" s="187" t="s">
        <v>155</v>
      </c>
      <c r="E206" s="188" t="s">
        <v>746</v>
      </c>
      <c r="F206" s="189" t="s">
        <v>747</v>
      </c>
      <c r="G206" s="190" t="s">
        <v>165</v>
      </c>
      <c r="H206" s="191">
        <v>25.5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42</v>
      </c>
      <c r="O206" s="71"/>
      <c r="P206" s="197">
        <f>O206*H206</f>
        <v>0</v>
      </c>
      <c r="Q206" s="197">
        <v>4.8000000000000001E-2</v>
      </c>
      <c r="R206" s="197">
        <f>Q206*H206</f>
        <v>1.224</v>
      </c>
      <c r="S206" s="197">
        <v>4.8000000000000001E-2</v>
      </c>
      <c r="T206" s="198">
        <f>S206*H206</f>
        <v>1.224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159</v>
      </c>
      <c r="AT206" s="199" t="s">
        <v>155</v>
      </c>
      <c r="AU206" s="199" t="s">
        <v>87</v>
      </c>
      <c r="AY206" s="17" t="s">
        <v>152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85</v>
      </c>
      <c r="BK206" s="200">
        <f>ROUND(I206*H206,2)</f>
        <v>0</v>
      </c>
      <c r="BL206" s="17" t="s">
        <v>159</v>
      </c>
      <c r="BM206" s="199" t="s">
        <v>748</v>
      </c>
    </row>
    <row r="207" spans="1:65" s="2" customFormat="1" ht="19.5">
      <c r="A207" s="34"/>
      <c r="B207" s="35"/>
      <c r="C207" s="36"/>
      <c r="D207" s="203" t="s">
        <v>172</v>
      </c>
      <c r="E207" s="36"/>
      <c r="F207" s="213" t="s">
        <v>749</v>
      </c>
      <c r="G207" s="36"/>
      <c r="H207" s="36"/>
      <c r="I207" s="214"/>
      <c r="J207" s="36"/>
      <c r="K207" s="36"/>
      <c r="L207" s="39"/>
      <c r="M207" s="215"/>
      <c r="N207" s="216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172</v>
      </c>
      <c r="AU207" s="17" t="s">
        <v>87</v>
      </c>
    </row>
    <row r="208" spans="1:65" s="13" customFormat="1" ht="11.25">
      <c r="B208" s="201"/>
      <c r="C208" s="202"/>
      <c r="D208" s="203" t="s">
        <v>161</v>
      </c>
      <c r="E208" s="204" t="s">
        <v>1</v>
      </c>
      <c r="F208" s="205" t="s">
        <v>750</v>
      </c>
      <c r="G208" s="202"/>
      <c r="H208" s="206">
        <v>25.5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161</v>
      </c>
      <c r="AU208" s="212" t="s">
        <v>87</v>
      </c>
      <c r="AV208" s="13" t="s">
        <v>87</v>
      </c>
      <c r="AW208" s="13" t="s">
        <v>34</v>
      </c>
      <c r="AX208" s="13" t="s">
        <v>85</v>
      </c>
      <c r="AY208" s="212" t="s">
        <v>152</v>
      </c>
    </row>
    <row r="209" spans="1:65" s="2" customFormat="1" ht="24.2" customHeight="1">
      <c r="A209" s="34"/>
      <c r="B209" s="35"/>
      <c r="C209" s="187" t="s">
        <v>358</v>
      </c>
      <c r="D209" s="187" t="s">
        <v>155</v>
      </c>
      <c r="E209" s="188" t="s">
        <v>751</v>
      </c>
      <c r="F209" s="189" t="s">
        <v>752</v>
      </c>
      <c r="G209" s="190" t="s">
        <v>165</v>
      </c>
      <c r="H209" s="191">
        <v>25.5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42</v>
      </c>
      <c r="O209" s="7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159</v>
      </c>
      <c r="AT209" s="199" t="s">
        <v>155</v>
      </c>
      <c r="AU209" s="199" t="s">
        <v>87</v>
      </c>
      <c r="AY209" s="17" t="s">
        <v>152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85</v>
      </c>
      <c r="BK209" s="200">
        <f>ROUND(I209*H209,2)</f>
        <v>0</v>
      </c>
      <c r="BL209" s="17" t="s">
        <v>159</v>
      </c>
      <c r="BM209" s="199" t="s">
        <v>753</v>
      </c>
    </row>
    <row r="210" spans="1:65" s="2" customFormat="1" ht="33" customHeight="1">
      <c r="A210" s="34"/>
      <c r="B210" s="35"/>
      <c r="C210" s="187" t="s">
        <v>364</v>
      </c>
      <c r="D210" s="187" t="s">
        <v>155</v>
      </c>
      <c r="E210" s="188" t="s">
        <v>754</v>
      </c>
      <c r="F210" s="189" t="s">
        <v>755</v>
      </c>
      <c r="G210" s="190" t="s">
        <v>165</v>
      </c>
      <c r="H210" s="191">
        <v>7.65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42</v>
      </c>
      <c r="O210" s="71"/>
      <c r="P210" s="197">
        <f>O210*H210</f>
        <v>0</v>
      </c>
      <c r="Q210" s="197">
        <v>0.48818</v>
      </c>
      <c r="R210" s="197">
        <f>Q210*H210</f>
        <v>3.7345770000000003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159</v>
      </c>
      <c r="AT210" s="199" t="s">
        <v>155</v>
      </c>
      <c r="AU210" s="199" t="s">
        <v>87</v>
      </c>
      <c r="AY210" s="17" t="s">
        <v>152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85</v>
      </c>
      <c r="BK210" s="200">
        <f>ROUND(I210*H210,2)</f>
        <v>0</v>
      </c>
      <c r="BL210" s="17" t="s">
        <v>159</v>
      </c>
      <c r="BM210" s="199" t="s">
        <v>756</v>
      </c>
    </row>
    <row r="211" spans="1:65" s="13" customFormat="1" ht="22.5">
      <c r="B211" s="201"/>
      <c r="C211" s="202"/>
      <c r="D211" s="203" t="s">
        <v>161</v>
      </c>
      <c r="E211" s="204" t="s">
        <v>1</v>
      </c>
      <c r="F211" s="205" t="s">
        <v>757</v>
      </c>
      <c r="G211" s="202"/>
      <c r="H211" s="206">
        <v>7.65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161</v>
      </c>
      <c r="AU211" s="212" t="s">
        <v>87</v>
      </c>
      <c r="AV211" s="13" t="s">
        <v>87</v>
      </c>
      <c r="AW211" s="13" t="s">
        <v>34</v>
      </c>
      <c r="AX211" s="13" t="s">
        <v>85</v>
      </c>
      <c r="AY211" s="212" t="s">
        <v>152</v>
      </c>
    </row>
    <row r="212" spans="1:65" s="2" customFormat="1" ht="37.9" customHeight="1">
      <c r="A212" s="34"/>
      <c r="B212" s="35"/>
      <c r="C212" s="187" t="s">
        <v>369</v>
      </c>
      <c r="D212" s="187" t="s">
        <v>155</v>
      </c>
      <c r="E212" s="188" t="s">
        <v>758</v>
      </c>
      <c r="F212" s="189" t="s">
        <v>759</v>
      </c>
      <c r="G212" s="190" t="s">
        <v>165</v>
      </c>
      <c r="H212" s="191">
        <v>25.5</v>
      </c>
      <c r="I212" s="192"/>
      <c r="J212" s="193">
        <f>ROUND(I212*H212,2)</f>
        <v>0</v>
      </c>
      <c r="K212" s="194"/>
      <c r="L212" s="39"/>
      <c r="M212" s="195" t="s">
        <v>1</v>
      </c>
      <c r="N212" s="196" t="s">
        <v>42</v>
      </c>
      <c r="O212" s="71"/>
      <c r="P212" s="197">
        <f>O212*H212</f>
        <v>0</v>
      </c>
      <c r="Q212" s="197">
        <v>0</v>
      </c>
      <c r="R212" s="197">
        <f>Q212*H212</f>
        <v>0</v>
      </c>
      <c r="S212" s="197">
        <v>1.06E-2</v>
      </c>
      <c r="T212" s="198">
        <f>S212*H212</f>
        <v>0.27029999999999998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159</v>
      </c>
      <c r="AT212" s="199" t="s">
        <v>155</v>
      </c>
      <c r="AU212" s="199" t="s">
        <v>87</v>
      </c>
      <c r="AY212" s="17" t="s">
        <v>152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85</v>
      </c>
      <c r="BK212" s="200">
        <f>ROUND(I212*H212,2)</f>
        <v>0</v>
      </c>
      <c r="BL212" s="17" t="s">
        <v>159</v>
      </c>
      <c r="BM212" s="199" t="s">
        <v>760</v>
      </c>
    </row>
    <row r="213" spans="1:65" s="2" customFormat="1" ht="33" customHeight="1">
      <c r="A213" s="34"/>
      <c r="B213" s="35"/>
      <c r="C213" s="187" t="s">
        <v>373</v>
      </c>
      <c r="D213" s="187" t="s">
        <v>155</v>
      </c>
      <c r="E213" s="188" t="s">
        <v>761</v>
      </c>
      <c r="F213" s="189" t="s">
        <v>762</v>
      </c>
      <c r="G213" s="190" t="s">
        <v>165</v>
      </c>
      <c r="H213" s="191">
        <v>25.5</v>
      </c>
      <c r="I213" s="192"/>
      <c r="J213" s="193">
        <f>ROUND(I213*H213,2)</f>
        <v>0</v>
      </c>
      <c r="K213" s="194"/>
      <c r="L213" s="39"/>
      <c r="M213" s="195" t="s">
        <v>1</v>
      </c>
      <c r="N213" s="196" t="s">
        <v>42</v>
      </c>
      <c r="O213" s="71"/>
      <c r="P213" s="197">
        <f>O213*H213</f>
        <v>0</v>
      </c>
      <c r="Q213" s="197">
        <v>1.162E-2</v>
      </c>
      <c r="R213" s="197">
        <f>Q213*H213</f>
        <v>0.29631000000000002</v>
      </c>
      <c r="S213" s="197">
        <v>0</v>
      </c>
      <c r="T213" s="19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159</v>
      </c>
      <c r="AT213" s="199" t="s">
        <v>155</v>
      </c>
      <c r="AU213" s="199" t="s">
        <v>87</v>
      </c>
      <c r="AY213" s="17" t="s">
        <v>152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7" t="s">
        <v>85</v>
      </c>
      <c r="BK213" s="200">
        <f>ROUND(I213*H213,2)</f>
        <v>0</v>
      </c>
      <c r="BL213" s="17" t="s">
        <v>159</v>
      </c>
      <c r="BM213" s="199" t="s">
        <v>763</v>
      </c>
    </row>
    <row r="214" spans="1:65" s="2" customFormat="1" ht="49.15" customHeight="1">
      <c r="A214" s="34"/>
      <c r="B214" s="35"/>
      <c r="C214" s="187" t="s">
        <v>378</v>
      </c>
      <c r="D214" s="187" t="s">
        <v>155</v>
      </c>
      <c r="E214" s="188" t="s">
        <v>764</v>
      </c>
      <c r="F214" s="189" t="s">
        <v>765</v>
      </c>
      <c r="G214" s="190" t="s">
        <v>165</v>
      </c>
      <c r="H214" s="191">
        <v>25.5</v>
      </c>
      <c r="I214" s="192"/>
      <c r="J214" s="193">
        <f>ROUND(I214*H214,2)</f>
        <v>0</v>
      </c>
      <c r="K214" s="194"/>
      <c r="L214" s="39"/>
      <c r="M214" s="195" t="s">
        <v>1</v>
      </c>
      <c r="N214" s="196" t="s">
        <v>42</v>
      </c>
      <c r="O214" s="71"/>
      <c r="P214" s="197">
        <f>O214*H214</f>
        <v>0</v>
      </c>
      <c r="Q214" s="197">
        <v>2.4000000000000001E-4</v>
      </c>
      <c r="R214" s="197">
        <f>Q214*H214</f>
        <v>6.1200000000000004E-3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159</v>
      </c>
      <c r="AT214" s="199" t="s">
        <v>155</v>
      </c>
      <c r="AU214" s="199" t="s">
        <v>87</v>
      </c>
      <c r="AY214" s="17" t="s">
        <v>152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85</v>
      </c>
      <c r="BK214" s="200">
        <f>ROUND(I214*H214,2)</f>
        <v>0</v>
      </c>
      <c r="BL214" s="17" t="s">
        <v>159</v>
      </c>
      <c r="BM214" s="199" t="s">
        <v>766</v>
      </c>
    </row>
    <row r="215" spans="1:65" s="12" customFormat="1" ht="22.9" customHeight="1">
      <c r="B215" s="171"/>
      <c r="C215" s="172"/>
      <c r="D215" s="173" t="s">
        <v>76</v>
      </c>
      <c r="E215" s="185" t="s">
        <v>220</v>
      </c>
      <c r="F215" s="185" t="s">
        <v>221</v>
      </c>
      <c r="G215" s="172"/>
      <c r="H215" s="172"/>
      <c r="I215" s="175"/>
      <c r="J215" s="186">
        <f>BK215</f>
        <v>0</v>
      </c>
      <c r="K215" s="172"/>
      <c r="L215" s="177"/>
      <c r="M215" s="178"/>
      <c r="N215" s="179"/>
      <c r="O215" s="179"/>
      <c r="P215" s="180">
        <f>SUM(P216:P225)</f>
        <v>0</v>
      </c>
      <c r="Q215" s="179"/>
      <c r="R215" s="180">
        <f>SUM(R216:R225)</f>
        <v>0</v>
      </c>
      <c r="S215" s="179"/>
      <c r="T215" s="181">
        <f>SUM(T216:T225)</f>
        <v>0</v>
      </c>
      <c r="AR215" s="182" t="s">
        <v>85</v>
      </c>
      <c r="AT215" s="183" t="s">
        <v>76</v>
      </c>
      <c r="AU215" s="183" t="s">
        <v>85</v>
      </c>
      <c r="AY215" s="182" t="s">
        <v>152</v>
      </c>
      <c r="BK215" s="184">
        <f>SUM(BK216:BK225)</f>
        <v>0</v>
      </c>
    </row>
    <row r="216" spans="1:65" s="2" customFormat="1" ht="24.2" customHeight="1">
      <c r="A216" s="34"/>
      <c r="B216" s="35"/>
      <c r="C216" s="187" t="s">
        <v>382</v>
      </c>
      <c r="D216" s="187" t="s">
        <v>155</v>
      </c>
      <c r="E216" s="188" t="s">
        <v>767</v>
      </c>
      <c r="F216" s="189" t="s">
        <v>768</v>
      </c>
      <c r="G216" s="190" t="s">
        <v>225</v>
      </c>
      <c r="H216" s="191">
        <v>29.308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42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159</v>
      </c>
      <c r="AT216" s="199" t="s">
        <v>155</v>
      </c>
      <c r="AU216" s="199" t="s">
        <v>87</v>
      </c>
      <c r="AY216" s="17" t="s">
        <v>152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85</v>
      </c>
      <c r="BK216" s="200">
        <f>ROUND(I216*H216,2)</f>
        <v>0</v>
      </c>
      <c r="BL216" s="17" t="s">
        <v>159</v>
      </c>
      <c r="BM216" s="199" t="s">
        <v>769</v>
      </c>
    </row>
    <row r="217" spans="1:65" s="2" customFormat="1" ht="24.2" customHeight="1">
      <c r="A217" s="34"/>
      <c r="B217" s="35"/>
      <c r="C217" s="187" t="s">
        <v>386</v>
      </c>
      <c r="D217" s="187" t="s">
        <v>155</v>
      </c>
      <c r="E217" s="188" t="s">
        <v>228</v>
      </c>
      <c r="F217" s="189" t="s">
        <v>229</v>
      </c>
      <c r="G217" s="190" t="s">
        <v>225</v>
      </c>
      <c r="H217" s="191">
        <v>29.308</v>
      </c>
      <c r="I217" s="192"/>
      <c r="J217" s="193">
        <f>ROUND(I217*H217,2)</f>
        <v>0</v>
      </c>
      <c r="K217" s="194"/>
      <c r="L217" s="39"/>
      <c r="M217" s="195" t="s">
        <v>1</v>
      </c>
      <c r="N217" s="196" t="s">
        <v>42</v>
      </c>
      <c r="O217" s="71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9" t="s">
        <v>159</v>
      </c>
      <c r="AT217" s="199" t="s">
        <v>155</v>
      </c>
      <c r="AU217" s="199" t="s">
        <v>87</v>
      </c>
      <c r="AY217" s="17" t="s">
        <v>152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7" t="s">
        <v>85</v>
      </c>
      <c r="BK217" s="200">
        <f>ROUND(I217*H217,2)</f>
        <v>0</v>
      </c>
      <c r="BL217" s="17" t="s">
        <v>159</v>
      </c>
      <c r="BM217" s="199" t="s">
        <v>770</v>
      </c>
    </row>
    <row r="218" spans="1:65" s="2" customFormat="1" ht="24.2" customHeight="1">
      <c r="A218" s="34"/>
      <c r="B218" s="35"/>
      <c r="C218" s="187" t="s">
        <v>391</v>
      </c>
      <c r="D218" s="187" t="s">
        <v>155</v>
      </c>
      <c r="E218" s="188" t="s">
        <v>231</v>
      </c>
      <c r="F218" s="189" t="s">
        <v>232</v>
      </c>
      <c r="G218" s="190" t="s">
        <v>225</v>
      </c>
      <c r="H218" s="191">
        <v>556.85199999999998</v>
      </c>
      <c r="I218" s="192"/>
      <c r="J218" s="193">
        <f>ROUND(I218*H218,2)</f>
        <v>0</v>
      </c>
      <c r="K218" s="194"/>
      <c r="L218" s="39"/>
      <c r="M218" s="195" t="s">
        <v>1</v>
      </c>
      <c r="N218" s="196" t="s">
        <v>42</v>
      </c>
      <c r="O218" s="71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159</v>
      </c>
      <c r="AT218" s="199" t="s">
        <v>155</v>
      </c>
      <c r="AU218" s="199" t="s">
        <v>87</v>
      </c>
      <c r="AY218" s="17" t="s">
        <v>152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7" t="s">
        <v>85</v>
      </c>
      <c r="BK218" s="200">
        <f>ROUND(I218*H218,2)</f>
        <v>0</v>
      </c>
      <c r="BL218" s="17" t="s">
        <v>159</v>
      </c>
      <c r="BM218" s="199" t="s">
        <v>771</v>
      </c>
    </row>
    <row r="219" spans="1:65" s="13" customFormat="1" ht="11.25">
      <c r="B219" s="201"/>
      <c r="C219" s="202"/>
      <c r="D219" s="203" t="s">
        <v>161</v>
      </c>
      <c r="E219" s="202"/>
      <c r="F219" s="205" t="s">
        <v>772</v>
      </c>
      <c r="G219" s="202"/>
      <c r="H219" s="206">
        <v>556.85199999999998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161</v>
      </c>
      <c r="AU219" s="212" t="s">
        <v>87</v>
      </c>
      <c r="AV219" s="13" t="s">
        <v>87</v>
      </c>
      <c r="AW219" s="13" t="s">
        <v>4</v>
      </c>
      <c r="AX219" s="13" t="s">
        <v>85</v>
      </c>
      <c r="AY219" s="212" t="s">
        <v>152</v>
      </c>
    </row>
    <row r="220" spans="1:65" s="2" customFormat="1" ht="24.2" customHeight="1">
      <c r="A220" s="34"/>
      <c r="B220" s="35"/>
      <c r="C220" s="187" t="s">
        <v>397</v>
      </c>
      <c r="D220" s="187" t="s">
        <v>155</v>
      </c>
      <c r="E220" s="188" t="s">
        <v>236</v>
      </c>
      <c r="F220" s="189" t="s">
        <v>237</v>
      </c>
      <c r="G220" s="190" t="s">
        <v>225</v>
      </c>
      <c r="H220" s="191">
        <v>0.55600000000000005</v>
      </c>
      <c r="I220" s="192"/>
      <c r="J220" s="193">
        <f>ROUND(I220*H220,2)</f>
        <v>0</v>
      </c>
      <c r="K220" s="194"/>
      <c r="L220" s="39"/>
      <c r="M220" s="195" t="s">
        <v>1</v>
      </c>
      <c r="N220" s="196" t="s">
        <v>42</v>
      </c>
      <c r="O220" s="71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159</v>
      </c>
      <c r="AT220" s="199" t="s">
        <v>155</v>
      </c>
      <c r="AU220" s="199" t="s">
        <v>87</v>
      </c>
      <c r="AY220" s="17" t="s">
        <v>152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85</v>
      </c>
      <c r="BK220" s="200">
        <f>ROUND(I220*H220,2)</f>
        <v>0</v>
      </c>
      <c r="BL220" s="17" t="s">
        <v>159</v>
      </c>
      <c r="BM220" s="199" t="s">
        <v>773</v>
      </c>
    </row>
    <row r="221" spans="1:65" s="2" customFormat="1" ht="78">
      <c r="A221" s="34"/>
      <c r="B221" s="35"/>
      <c r="C221" s="36"/>
      <c r="D221" s="203" t="s">
        <v>172</v>
      </c>
      <c r="E221" s="36"/>
      <c r="F221" s="213" t="s">
        <v>774</v>
      </c>
      <c r="G221" s="36"/>
      <c r="H221" s="36"/>
      <c r="I221" s="214"/>
      <c r="J221" s="36"/>
      <c r="K221" s="36"/>
      <c r="L221" s="39"/>
      <c r="M221" s="215"/>
      <c r="N221" s="216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172</v>
      </c>
      <c r="AU221" s="17" t="s">
        <v>87</v>
      </c>
    </row>
    <row r="222" spans="1:65" s="2" customFormat="1" ht="33" customHeight="1">
      <c r="A222" s="34"/>
      <c r="B222" s="35"/>
      <c r="C222" s="187" t="s">
        <v>402</v>
      </c>
      <c r="D222" s="187" t="s">
        <v>155</v>
      </c>
      <c r="E222" s="188" t="s">
        <v>775</v>
      </c>
      <c r="F222" s="189" t="s">
        <v>776</v>
      </c>
      <c r="G222" s="190" t="s">
        <v>225</v>
      </c>
      <c r="H222" s="191">
        <v>20.084</v>
      </c>
      <c r="I222" s="192"/>
      <c r="J222" s="193">
        <f>ROUND(I222*H222,2)</f>
        <v>0</v>
      </c>
      <c r="K222" s="194"/>
      <c r="L222" s="39"/>
      <c r="M222" s="195" t="s">
        <v>1</v>
      </c>
      <c r="N222" s="196" t="s">
        <v>42</v>
      </c>
      <c r="O222" s="71"/>
      <c r="P222" s="197">
        <f>O222*H222</f>
        <v>0</v>
      </c>
      <c r="Q222" s="197">
        <v>0</v>
      </c>
      <c r="R222" s="197">
        <f>Q222*H222</f>
        <v>0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159</v>
      </c>
      <c r="AT222" s="199" t="s">
        <v>155</v>
      </c>
      <c r="AU222" s="199" t="s">
        <v>87</v>
      </c>
      <c r="AY222" s="17" t="s">
        <v>152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85</v>
      </c>
      <c r="BK222" s="200">
        <f>ROUND(I222*H222,2)</f>
        <v>0</v>
      </c>
      <c r="BL222" s="17" t="s">
        <v>159</v>
      </c>
      <c r="BM222" s="199" t="s">
        <v>777</v>
      </c>
    </row>
    <row r="223" spans="1:65" s="13" customFormat="1" ht="11.25">
      <c r="B223" s="201"/>
      <c r="C223" s="202"/>
      <c r="D223" s="203" t="s">
        <v>161</v>
      </c>
      <c r="E223" s="204" t="s">
        <v>1</v>
      </c>
      <c r="F223" s="205" t="s">
        <v>778</v>
      </c>
      <c r="G223" s="202"/>
      <c r="H223" s="206">
        <v>20.084</v>
      </c>
      <c r="I223" s="207"/>
      <c r="J223" s="202"/>
      <c r="K223" s="202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161</v>
      </c>
      <c r="AU223" s="212" t="s">
        <v>87</v>
      </c>
      <c r="AV223" s="13" t="s">
        <v>87</v>
      </c>
      <c r="AW223" s="13" t="s">
        <v>34</v>
      </c>
      <c r="AX223" s="13" t="s">
        <v>85</v>
      </c>
      <c r="AY223" s="212" t="s">
        <v>152</v>
      </c>
    </row>
    <row r="224" spans="1:65" s="2" customFormat="1" ht="33" customHeight="1">
      <c r="A224" s="34"/>
      <c r="B224" s="35"/>
      <c r="C224" s="187" t="s">
        <v>408</v>
      </c>
      <c r="D224" s="187" t="s">
        <v>155</v>
      </c>
      <c r="E224" s="188" t="s">
        <v>779</v>
      </c>
      <c r="F224" s="189" t="s">
        <v>780</v>
      </c>
      <c r="G224" s="190" t="s">
        <v>225</v>
      </c>
      <c r="H224" s="191">
        <v>8.6679999999999993</v>
      </c>
      <c r="I224" s="192"/>
      <c r="J224" s="193">
        <f>ROUND(I224*H224,2)</f>
        <v>0</v>
      </c>
      <c r="K224" s="194"/>
      <c r="L224" s="39"/>
      <c r="M224" s="195" t="s">
        <v>1</v>
      </c>
      <c r="N224" s="196" t="s">
        <v>42</v>
      </c>
      <c r="O224" s="71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159</v>
      </c>
      <c r="AT224" s="199" t="s">
        <v>155</v>
      </c>
      <c r="AU224" s="199" t="s">
        <v>87</v>
      </c>
      <c r="AY224" s="17" t="s">
        <v>152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85</v>
      </c>
      <c r="BK224" s="200">
        <f>ROUND(I224*H224,2)</f>
        <v>0</v>
      </c>
      <c r="BL224" s="17" t="s">
        <v>159</v>
      </c>
      <c r="BM224" s="199" t="s">
        <v>781</v>
      </c>
    </row>
    <row r="225" spans="1:65" s="13" customFormat="1" ht="11.25">
      <c r="B225" s="201"/>
      <c r="C225" s="202"/>
      <c r="D225" s="203" t="s">
        <v>161</v>
      </c>
      <c r="E225" s="204" t="s">
        <v>1</v>
      </c>
      <c r="F225" s="205" t="s">
        <v>782</v>
      </c>
      <c r="G225" s="202"/>
      <c r="H225" s="206">
        <v>8.6679999999999993</v>
      </c>
      <c r="I225" s="207"/>
      <c r="J225" s="202"/>
      <c r="K225" s="202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161</v>
      </c>
      <c r="AU225" s="212" t="s">
        <v>87</v>
      </c>
      <c r="AV225" s="13" t="s">
        <v>87</v>
      </c>
      <c r="AW225" s="13" t="s">
        <v>34</v>
      </c>
      <c r="AX225" s="13" t="s">
        <v>85</v>
      </c>
      <c r="AY225" s="212" t="s">
        <v>152</v>
      </c>
    </row>
    <row r="226" spans="1:65" s="12" customFormat="1" ht="22.9" customHeight="1">
      <c r="B226" s="171"/>
      <c r="C226" s="172"/>
      <c r="D226" s="173" t="s">
        <v>76</v>
      </c>
      <c r="E226" s="185" t="s">
        <v>258</v>
      </c>
      <c r="F226" s="185" t="s">
        <v>259</v>
      </c>
      <c r="G226" s="172"/>
      <c r="H226" s="172"/>
      <c r="I226" s="175"/>
      <c r="J226" s="186">
        <f>BK226</f>
        <v>0</v>
      </c>
      <c r="K226" s="172"/>
      <c r="L226" s="177"/>
      <c r="M226" s="178"/>
      <c r="N226" s="179"/>
      <c r="O226" s="179"/>
      <c r="P226" s="180">
        <f>P227</f>
        <v>0</v>
      </c>
      <c r="Q226" s="179"/>
      <c r="R226" s="180">
        <f>R227</f>
        <v>0</v>
      </c>
      <c r="S226" s="179"/>
      <c r="T226" s="181">
        <f>T227</f>
        <v>0</v>
      </c>
      <c r="AR226" s="182" t="s">
        <v>85</v>
      </c>
      <c r="AT226" s="183" t="s">
        <v>76</v>
      </c>
      <c r="AU226" s="183" t="s">
        <v>85</v>
      </c>
      <c r="AY226" s="182" t="s">
        <v>152</v>
      </c>
      <c r="BK226" s="184">
        <f>BK227</f>
        <v>0</v>
      </c>
    </row>
    <row r="227" spans="1:65" s="2" customFormat="1" ht="21.75" customHeight="1">
      <c r="A227" s="34"/>
      <c r="B227" s="35"/>
      <c r="C227" s="187" t="s">
        <v>413</v>
      </c>
      <c r="D227" s="187" t="s">
        <v>155</v>
      </c>
      <c r="E227" s="188" t="s">
        <v>783</v>
      </c>
      <c r="F227" s="189" t="s">
        <v>784</v>
      </c>
      <c r="G227" s="190" t="s">
        <v>225</v>
      </c>
      <c r="H227" s="191">
        <v>56.377000000000002</v>
      </c>
      <c r="I227" s="192"/>
      <c r="J227" s="193">
        <f>ROUND(I227*H227,2)</f>
        <v>0</v>
      </c>
      <c r="K227" s="194"/>
      <c r="L227" s="39"/>
      <c r="M227" s="195" t="s">
        <v>1</v>
      </c>
      <c r="N227" s="196" t="s">
        <v>42</v>
      </c>
      <c r="O227" s="71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159</v>
      </c>
      <c r="AT227" s="199" t="s">
        <v>155</v>
      </c>
      <c r="AU227" s="199" t="s">
        <v>87</v>
      </c>
      <c r="AY227" s="17" t="s">
        <v>152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85</v>
      </c>
      <c r="BK227" s="200">
        <f>ROUND(I227*H227,2)</f>
        <v>0</v>
      </c>
      <c r="BL227" s="17" t="s">
        <v>159</v>
      </c>
      <c r="BM227" s="199" t="s">
        <v>785</v>
      </c>
    </row>
    <row r="228" spans="1:65" s="12" customFormat="1" ht="25.9" customHeight="1">
      <c r="B228" s="171"/>
      <c r="C228" s="172"/>
      <c r="D228" s="173" t="s">
        <v>76</v>
      </c>
      <c r="E228" s="174" t="s">
        <v>273</v>
      </c>
      <c r="F228" s="174" t="s">
        <v>274</v>
      </c>
      <c r="G228" s="172"/>
      <c r="H228" s="172"/>
      <c r="I228" s="175"/>
      <c r="J228" s="176">
        <f>BK228</f>
        <v>0</v>
      </c>
      <c r="K228" s="172"/>
      <c r="L228" s="177"/>
      <c r="M228" s="178"/>
      <c r="N228" s="179"/>
      <c r="O228" s="179"/>
      <c r="P228" s="180">
        <f>P229+P239+P273+P276+P290+P351+P379+P393</f>
        <v>0</v>
      </c>
      <c r="Q228" s="179"/>
      <c r="R228" s="180">
        <f>R229+R239+R273+R276+R290+R351+R379+R393</f>
        <v>3.7082110000000004</v>
      </c>
      <c r="S228" s="179"/>
      <c r="T228" s="181">
        <f>T229+T239+T273+T276+T290+T351+T379+T393</f>
        <v>0.85815000000000008</v>
      </c>
      <c r="AR228" s="182" t="s">
        <v>87</v>
      </c>
      <c r="AT228" s="183" t="s">
        <v>76</v>
      </c>
      <c r="AU228" s="183" t="s">
        <v>77</v>
      </c>
      <c r="AY228" s="182" t="s">
        <v>152</v>
      </c>
      <c r="BK228" s="184">
        <f>BK229+BK239+BK273+BK276+BK290+BK351+BK379+BK393</f>
        <v>0</v>
      </c>
    </row>
    <row r="229" spans="1:65" s="12" customFormat="1" ht="22.9" customHeight="1">
      <c r="B229" s="171"/>
      <c r="C229" s="172"/>
      <c r="D229" s="173" t="s">
        <v>76</v>
      </c>
      <c r="E229" s="185" t="s">
        <v>786</v>
      </c>
      <c r="F229" s="185" t="s">
        <v>787</v>
      </c>
      <c r="G229" s="172"/>
      <c r="H229" s="172"/>
      <c r="I229" s="175"/>
      <c r="J229" s="186">
        <f>BK229</f>
        <v>0</v>
      </c>
      <c r="K229" s="172"/>
      <c r="L229" s="177"/>
      <c r="M229" s="178"/>
      <c r="N229" s="179"/>
      <c r="O229" s="179"/>
      <c r="P229" s="180">
        <f>SUM(P230:P238)</f>
        <v>0</v>
      </c>
      <c r="Q229" s="179"/>
      <c r="R229" s="180">
        <f>SUM(R230:R238)</f>
        <v>2.1000000000000001E-2</v>
      </c>
      <c r="S229" s="179"/>
      <c r="T229" s="181">
        <f>SUM(T230:T238)</f>
        <v>0</v>
      </c>
      <c r="AR229" s="182" t="s">
        <v>87</v>
      </c>
      <c r="AT229" s="183" t="s">
        <v>76</v>
      </c>
      <c r="AU229" s="183" t="s">
        <v>85</v>
      </c>
      <c r="AY229" s="182" t="s">
        <v>152</v>
      </c>
      <c r="BK229" s="184">
        <f>SUM(BK230:BK238)</f>
        <v>0</v>
      </c>
    </row>
    <row r="230" spans="1:65" s="2" customFormat="1" ht="24.2" customHeight="1">
      <c r="A230" s="34"/>
      <c r="B230" s="35"/>
      <c r="C230" s="187" t="s">
        <v>417</v>
      </c>
      <c r="D230" s="187" t="s">
        <v>155</v>
      </c>
      <c r="E230" s="188" t="s">
        <v>788</v>
      </c>
      <c r="F230" s="189" t="s">
        <v>789</v>
      </c>
      <c r="G230" s="190" t="s">
        <v>178</v>
      </c>
      <c r="H230" s="191">
        <v>1</v>
      </c>
      <c r="I230" s="192"/>
      <c r="J230" s="193">
        <f>ROUND(I230*H230,2)</f>
        <v>0</v>
      </c>
      <c r="K230" s="194"/>
      <c r="L230" s="39"/>
      <c r="M230" s="195" t="s">
        <v>1</v>
      </c>
      <c r="N230" s="196" t="s">
        <v>42</v>
      </c>
      <c r="O230" s="71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235</v>
      </c>
      <c r="AT230" s="199" t="s">
        <v>155</v>
      </c>
      <c r="AU230" s="199" t="s">
        <v>87</v>
      </c>
      <c r="AY230" s="17" t="s">
        <v>152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85</v>
      </c>
      <c r="BK230" s="200">
        <f>ROUND(I230*H230,2)</f>
        <v>0</v>
      </c>
      <c r="BL230" s="17" t="s">
        <v>235</v>
      </c>
      <c r="BM230" s="199" t="s">
        <v>790</v>
      </c>
    </row>
    <row r="231" spans="1:65" s="2" customFormat="1" ht="16.5" customHeight="1">
      <c r="A231" s="34"/>
      <c r="B231" s="35"/>
      <c r="C231" s="187" t="s">
        <v>422</v>
      </c>
      <c r="D231" s="187" t="s">
        <v>155</v>
      </c>
      <c r="E231" s="188" t="s">
        <v>791</v>
      </c>
      <c r="F231" s="189" t="s">
        <v>792</v>
      </c>
      <c r="G231" s="190" t="s">
        <v>793</v>
      </c>
      <c r="H231" s="191">
        <v>3</v>
      </c>
      <c r="I231" s="192"/>
      <c r="J231" s="193">
        <f>ROUND(I231*H231,2)</f>
        <v>0</v>
      </c>
      <c r="K231" s="194"/>
      <c r="L231" s="39"/>
      <c r="M231" s="195" t="s">
        <v>1</v>
      </c>
      <c r="N231" s="196" t="s">
        <v>42</v>
      </c>
      <c r="O231" s="71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235</v>
      </c>
      <c r="AT231" s="199" t="s">
        <v>155</v>
      </c>
      <c r="AU231" s="199" t="s">
        <v>87</v>
      </c>
      <c r="AY231" s="17" t="s">
        <v>152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85</v>
      </c>
      <c r="BK231" s="200">
        <f>ROUND(I231*H231,2)</f>
        <v>0</v>
      </c>
      <c r="BL231" s="17" t="s">
        <v>235</v>
      </c>
      <c r="BM231" s="199" t="s">
        <v>794</v>
      </c>
    </row>
    <row r="232" spans="1:65" s="2" customFormat="1" ht="24.2" customHeight="1">
      <c r="A232" s="34"/>
      <c r="B232" s="35"/>
      <c r="C232" s="228" t="s">
        <v>426</v>
      </c>
      <c r="D232" s="228" t="s">
        <v>263</v>
      </c>
      <c r="E232" s="229" t="s">
        <v>795</v>
      </c>
      <c r="F232" s="230" t="s">
        <v>796</v>
      </c>
      <c r="G232" s="231" t="s">
        <v>793</v>
      </c>
      <c r="H232" s="232">
        <v>3</v>
      </c>
      <c r="I232" s="233"/>
      <c r="J232" s="234">
        <f>ROUND(I232*H232,2)</f>
        <v>0</v>
      </c>
      <c r="K232" s="235"/>
      <c r="L232" s="236"/>
      <c r="M232" s="237" t="s">
        <v>1</v>
      </c>
      <c r="N232" s="238" t="s">
        <v>42</v>
      </c>
      <c r="O232" s="71"/>
      <c r="P232" s="197">
        <f>O232*H232</f>
        <v>0</v>
      </c>
      <c r="Q232" s="197">
        <v>7.0000000000000001E-3</v>
      </c>
      <c r="R232" s="197">
        <f>Q232*H232</f>
        <v>2.1000000000000001E-2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285</v>
      </c>
      <c r="AT232" s="199" t="s">
        <v>263</v>
      </c>
      <c r="AU232" s="199" t="s">
        <v>87</v>
      </c>
      <c r="AY232" s="17" t="s">
        <v>152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85</v>
      </c>
      <c r="BK232" s="200">
        <f>ROUND(I232*H232,2)</f>
        <v>0</v>
      </c>
      <c r="BL232" s="17" t="s">
        <v>235</v>
      </c>
      <c r="BM232" s="199" t="s">
        <v>797</v>
      </c>
    </row>
    <row r="233" spans="1:65" s="2" customFormat="1" ht="29.25">
      <c r="A233" s="34"/>
      <c r="B233" s="35"/>
      <c r="C233" s="36"/>
      <c r="D233" s="203" t="s">
        <v>172</v>
      </c>
      <c r="E233" s="36"/>
      <c r="F233" s="213" t="s">
        <v>798</v>
      </c>
      <c r="G233" s="36"/>
      <c r="H233" s="36"/>
      <c r="I233" s="214"/>
      <c r="J233" s="36"/>
      <c r="K233" s="36"/>
      <c r="L233" s="39"/>
      <c r="M233" s="215"/>
      <c r="N233" s="216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172</v>
      </c>
      <c r="AU233" s="17" t="s">
        <v>87</v>
      </c>
    </row>
    <row r="234" spans="1:65" s="2" customFormat="1" ht="21.75" customHeight="1">
      <c r="A234" s="34"/>
      <c r="B234" s="35"/>
      <c r="C234" s="187" t="s">
        <v>431</v>
      </c>
      <c r="D234" s="187" t="s">
        <v>155</v>
      </c>
      <c r="E234" s="188" t="s">
        <v>799</v>
      </c>
      <c r="F234" s="189" t="s">
        <v>800</v>
      </c>
      <c r="G234" s="190" t="s">
        <v>170</v>
      </c>
      <c r="H234" s="191">
        <v>1</v>
      </c>
      <c r="I234" s="192"/>
      <c r="J234" s="193">
        <f>ROUND(I234*H234,2)</f>
        <v>0</v>
      </c>
      <c r="K234" s="194"/>
      <c r="L234" s="39"/>
      <c r="M234" s="195" t="s">
        <v>1</v>
      </c>
      <c r="N234" s="196" t="s">
        <v>42</v>
      </c>
      <c r="O234" s="71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270</v>
      </c>
      <c r="AT234" s="199" t="s">
        <v>155</v>
      </c>
      <c r="AU234" s="199" t="s">
        <v>87</v>
      </c>
      <c r="AY234" s="17" t="s">
        <v>152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85</v>
      </c>
      <c r="BK234" s="200">
        <f>ROUND(I234*H234,2)</f>
        <v>0</v>
      </c>
      <c r="BL234" s="17" t="s">
        <v>270</v>
      </c>
      <c r="BM234" s="199" t="s">
        <v>801</v>
      </c>
    </row>
    <row r="235" spans="1:65" s="2" customFormat="1" ht="24.2" customHeight="1">
      <c r="A235" s="34"/>
      <c r="B235" s="35"/>
      <c r="C235" s="187" t="s">
        <v>435</v>
      </c>
      <c r="D235" s="187" t="s">
        <v>155</v>
      </c>
      <c r="E235" s="188" t="s">
        <v>802</v>
      </c>
      <c r="F235" s="189" t="s">
        <v>803</v>
      </c>
      <c r="G235" s="190" t="s">
        <v>804</v>
      </c>
      <c r="H235" s="191">
        <v>1</v>
      </c>
      <c r="I235" s="192"/>
      <c r="J235" s="193">
        <f>ROUND(I235*H235,2)</f>
        <v>0</v>
      </c>
      <c r="K235" s="194"/>
      <c r="L235" s="39"/>
      <c r="M235" s="195" t="s">
        <v>1</v>
      </c>
      <c r="N235" s="196" t="s">
        <v>42</v>
      </c>
      <c r="O235" s="71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270</v>
      </c>
      <c r="AT235" s="199" t="s">
        <v>155</v>
      </c>
      <c r="AU235" s="199" t="s">
        <v>87</v>
      </c>
      <c r="AY235" s="17" t="s">
        <v>152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7" t="s">
        <v>85</v>
      </c>
      <c r="BK235" s="200">
        <f>ROUND(I235*H235,2)</f>
        <v>0</v>
      </c>
      <c r="BL235" s="17" t="s">
        <v>270</v>
      </c>
      <c r="BM235" s="199" t="s">
        <v>805</v>
      </c>
    </row>
    <row r="236" spans="1:65" s="2" customFormat="1" ht="58.5">
      <c r="A236" s="34"/>
      <c r="B236" s="35"/>
      <c r="C236" s="36"/>
      <c r="D236" s="203" t="s">
        <v>172</v>
      </c>
      <c r="E236" s="36"/>
      <c r="F236" s="213" t="s">
        <v>806</v>
      </c>
      <c r="G236" s="36"/>
      <c r="H236" s="36"/>
      <c r="I236" s="214"/>
      <c r="J236" s="36"/>
      <c r="K236" s="36"/>
      <c r="L236" s="39"/>
      <c r="M236" s="215"/>
      <c r="N236" s="216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172</v>
      </c>
      <c r="AU236" s="17" t="s">
        <v>87</v>
      </c>
    </row>
    <row r="237" spans="1:65" s="13" customFormat="1" ht="11.25">
      <c r="B237" s="201"/>
      <c r="C237" s="202"/>
      <c r="D237" s="203" t="s">
        <v>161</v>
      </c>
      <c r="E237" s="204" t="s">
        <v>1</v>
      </c>
      <c r="F237" s="205" t="s">
        <v>807</v>
      </c>
      <c r="G237" s="202"/>
      <c r="H237" s="206">
        <v>1</v>
      </c>
      <c r="I237" s="207"/>
      <c r="J237" s="202"/>
      <c r="K237" s="202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161</v>
      </c>
      <c r="AU237" s="212" t="s">
        <v>87</v>
      </c>
      <c r="AV237" s="13" t="s">
        <v>87</v>
      </c>
      <c r="AW237" s="13" t="s">
        <v>34</v>
      </c>
      <c r="AX237" s="13" t="s">
        <v>85</v>
      </c>
      <c r="AY237" s="212" t="s">
        <v>152</v>
      </c>
    </row>
    <row r="238" spans="1:65" s="2" customFormat="1" ht="24.2" customHeight="1">
      <c r="A238" s="34"/>
      <c r="B238" s="35"/>
      <c r="C238" s="187" t="s">
        <v>439</v>
      </c>
      <c r="D238" s="187" t="s">
        <v>155</v>
      </c>
      <c r="E238" s="188" t="s">
        <v>808</v>
      </c>
      <c r="F238" s="189" t="s">
        <v>809</v>
      </c>
      <c r="G238" s="190" t="s">
        <v>307</v>
      </c>
      <c r="H238" s="239"/>
      <c r="I238" s="192"/>
      <c r="J238" s="193">
        <f>ROUND(I238*H238,2)</f>
        <v>0</v>
      </c>
      <c r="K238" s="194"/>
      <c r="L238" s="39"/>
      <c r="M238" s="195" t="s">
        <v>1</v>
      </c>
      <c r="N238" s="196" t="s">
        <v>42</v>
      </c>
      <c r="O238" s="71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235</v>
      </c>
      <c r="AT238" s="199" t="s">
        <v>155</v>
      </c>
      <c r="AU238" s="199" t="s">
        <v>87</v>
      </c>
      <c r="AY238" s="17" t="s">
        <v>152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85</v>
      </c>
      <c r="BK238" s="200">
        <f>ROUND(I238*H238,2)</f>
        <v>0</v>
      </c>
      <c r="BL238" s="17" t="s">
        <v>235</v>
      </c>
      <c r="BM238" s="199" t="s">
        <v>810</v>
      </c>
    </row>
    <row r="239" spans="1:65" s="12" customFormat="1" ht="22.9" customHeight="1">
      <c r="B239" s="171"/>
      <c r="C239" s="172"/>
      <c r="D239" s="173" t="s">
        <v>76</v>
      </c>
      <c r="E239" s="185" t="s">
        <v>309</v>
      </c>
      <c r="F239" s="185" t="s">
        <v>811</v>
      </c>
      <c r="G239" s="172"/>
      <c r="H239" s="172"/>
      <c r="I239" s="175"/>
      <c r="J239" s="186">
        <f>BK239</f>
        <v>0</v>
      </c>
      <c r="K239" s="172"/>
      <c r="L239" s="177"/>
      <c r="M239" s="178"/>
      <c r="N239" s="179"/>
      <c r="O239" s="179"/>
      <c r="P239" s="180">
        <f>SUM(P240:P272)</f>
        <v>0</v>
      </c>
      <c r="Q239" s="179"/>
      <c r="R239" s="180">
        <f>SUM(R240:R272)</f>
        <v>9.6695000000000003E-2</v>
      </c>
      <c r="S239" s="179"/>
      <c r="T239" s="181">
        <f>SUM(T240:T272)</f>
        <v>1.1999999999999999E-3</v>
      </c>
      <c r="AR239" s="182" t="s">
        <v>87</v>
      </c>
      <c r="AT239" s="183" t="s">
        <v>76</v>
      </c>
      <c r="AU239" s="183" t="s">
        <v>85</v>
      </c>
      <c r="AY239" s="182" t="s">
        <v>152</v>
      </c>
      <c r="BK239" s="184">
        <f>SUM(BK240:BK272)</f>
        <v>0</v>
      </c>
    </row>
    <row r="240" spans="1:65" s="2" customFormat="1" ht="16.5" customHeight="1">
      <c r="A240" s="34"/>
      <c r="B240" s="35"/>
      <c r="C240" s="187" t="s">
        <v>445</v>
      </c>
      <c r="D240" s="187" t="s">
        <v>155</v>
      </c>
      <c r="E240" s="188" t="s">
        <v>812</v>
      </c>
      <c r="F240" s="189" t="s">
        <v>813</v>
      </c>
      <c r="G240" s="190" t="s">
        <v>170</v>
      </c>
      <c r="H240" s="191">
        <v>1</v>
      </c>
      <c r="I240" s="192"/>
      <c r="J240" s="193">
        <f>ROUND(I240*H240,2)</f>
        <v>0</v>
      </c>
      <c r="K240" s="194"/>
      <c r="L240" s="39"/>
      <c r="M240" s="195" t="s">
        <v>1</v>
      </c>
      <c r="N240" s="196" t="s">
        <v>42</v>
      </c>
      <c r="O240" s="71"/>
      <c r="P240" s="197">
        <f>O240*H240</f>
        <v>0</v>
      </c>
      <c r="Q240" s="197">
        <v>0</v>
      </c>
      <c r="R240" s="197">
        <f>Q240*H240</f>
        <v>0</v>
      </c>
      <c r="S240" s="197">
        <v>0</v>
      </c>
      <c r="T240" s="19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270</v>
      </c>
      <c r="AT240" s="199" t="s">
        <v>155</v>
      </c>
      <c r="AU240" s="199" t="s">
        <v>87</v>
      </c>
      <c r="AY240" s="17" t="s">
        <v>152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7" t="s">
        <v>85</v>
      </c>
      <c r="BK240" s="200">
        <f>ROUND(I240*H240,2)</f>
        <v>0</v>
      </c>
      <c r="BL240" s="17" t="s">
        <v>270</v>
      </c>
      <c r="BM240" s="199" t="s">
        <v>814</v>
      </c>
    </row>
    <row r="241" spans="1:65" s="13" customFormat="1" ht="11.25">
      <c r="B241" s="201"/>
      <c r="C241" s="202"/>
      <c r="D241" s="203" t="s">
        <v>161</v>
      </c>
      <c r="E241" s="204" t="s">
        <v>1</v>
      </c>
      <c r="F241" s="205" t="s">
        <v>815</v>
      </c>
      <c r="G241" s="202"/>
      <c r="H241" s="206">
        <v>1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161</v>
      </c>
      <c r="AU241" s="212" t="s">
        <v>87</v>
      </c>
      <c r="AV241" s="13" t="s">
        <v>87</v>
      </c>
      <c r="AW241" s="13" t="s">
        <v>34</v>
      </c>
      <c r="AX241" s="13" t="s">
        <v>85</v>
      </c>
      <c r="AY241" s="212" t="s">
        <v>152</v>
      </c>
    </row>
    <row r="242" spans="1:65" s="2" customFormat="1" ht="24.2" customHeight="1">
      <c r="A242" s="34"/>
      <c r="B242" s="35"/>
      <c r="C242" s="228" t="s">
        <v>449</v>
      </c>
      <c r="D242" s="228" t="s">
        <v>263</v>
      </c>
      <c r="E242" s="229" t="s">
        <v>816</v>
      </c>
      <c r="F242" s="230" t="s">
        <v>817</v>
      </c>
      <c r="G242" s="231" t="s">
        <v>170</v>
      </c>
      <c r="H242" s="232">
        <v>1</v>
      </c>
      <c r="I242" s="233"/>
      <c r="J242" s="234">
        <f t="shared" ref="J242:J247" si="0">ROUND(I242*H242,2)</f>
        <v>0</v>
      </c>
      <c r="K242" s="235"/>
      <c r="L242" s="236"/>
      <c r="M242" s="237" t="s">
        <v>1</v>
      </c>
      <c r="N242" s="238" t="s">
        <v>42</v>
      </c>
      <c r="O242" s="71"/>
      <c r="P242" s="197">
        <f t="shared" ref="P242:P247" si="1">O242*H242</f>
        <v>0</v>
      </c>
      <c r="Q242" s="197">
        <v>2.5999999999999999E-2</v>
      </c>
      <c r="R242" s="197">
        <f t="shared" ref="R242:R247" si="2">Q242*H242</f>
        <v>2.5999999999999999E-2</v>
      </c>
      <c r="S242" s="197">
        <v>0</v>
      </c>
      <c r="T242" s="198">
        <f t="shared" ref="T242:T247" si="3"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195</v>
      </c>
      <c r="AT242" s="199" t="s">
        <v>263</v>
      </c>
      <c r="AU242" s="199" t="s">
        <v>87</v>
      </c>
      <c r="AY242" s="17" t="s">
        <v>152</v>
      </c>
      <c r="BE242" s="200">
        <f t="shared" ref="BE242:BE247" si="4">IF(N242="základní",J242,0)</f>
        <v>0</v>
      </c>
      <c r="BF242" s="200">
        <f t="shared" ref="BF242:BF247" si="5">IF(N242="snížená",J242,0)</f>
        <v>0</v>
      </c>
      <c r="BG242" s="200">
        <f t="shared" ref="BG242:BG247" si="6">IF(N242="zákl. přenesená",J242,0)</f>
        <v>0</v>
      </c>
      <c r="BH242" s="200">
        <f t="shared" ref="BH242:BH247" si="7">IF(N242="sníž. přenesená",J242,0)</f>
        <v>0</v>
      </c>
      <c r="BI242" s="200">
        <f t="shared" ref="BI242:BI247" si="8">IF(N242="nulová",J242,0)</f>
        <v>0</v>
      </c>
      <c r="BJ242" s="17" t="s">
        <v>85</v>
      </c>
      <c r="BK242" s="200">
        <f t="shared" ref="BK242:BK247" si="9">ROUND(I242*H242,2)</f>
        <v>0</v>
      </c>
      <c r="BL242" s="17" t="s">
        <v>159</v>
      </c>
      <c r="BM242" s="199" t="s">
        <v>818</v>
      </c>
    </row>
    <row r="243" spans="1:65" s="2" customFormat="1" ht="24.2" customHeight="1">
      <c r="A243" s="34"/>
      <c r="B243" s="35"/>
      <c r="C243" s="187" t="s">
        <v>455</v>
      </c>
      <c r="D243" s="187" t="s">
        <v>155</v>
      </c>
      <c r="E243" s="188" t="s">
        <v>819</v>
      </c>
      <c r="F243" s="189" t="s">
        <v>820</v>
      </c>
      <c r="G243" s="190" t="s">
        <v>170</v>
      </c>
      <c r="H243" s="191">
        <v>1</v>
      </c>
      <c r="I243" s="192"/>
      <c r="J243" s="193">
        <f t="shared" si="0"/>
        <v>0</v>
      </c>
      <c r="K243" s="194"/>
      <c r="L243" s="39"/>
      <c r="M243" s="195" t="s">
        <v>1</v>
      </c>
      <c r="N243" s="196" t="s">
        <v>42</v>
      </c>
      <c r="O243" s="71"/>
      <c r="P243" s="197">
        <f t="shared" si="1"/>
        <v>0</v>
      </c>
      <c r="Q243" s="197">
        <v>0</v>
      </c>
      <c r="R243" s="197">
        <f t="shared" si="2"/>
        <v>0</v>
      </c>
      <c r="S243" s="197">
        <v>0</v>
      </c>
      <c r="T243" s="198">
        <f t="shared" si="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235</v>
      </c>
      <c r="AT243" s="199" t="s">
        <v>155</v>
      </c>
      <c r="AU243" s="199" t="s">
        <v>87</v>
      </c>
      <c r="AY243" s="17" t="s">
        <v>152</v>
      </c>
      <c r="BE243" s="200">
        <f t="shared" si="4"/>
        <v>0</v>
      </c>
      <c r="BF243" s="200">
        <f t="shared" si="5"/>
        <v>0</v>
      </c>
      <c r="BG243" s="200">
        <f t="shared" si="6"/>
        <v>0</v>
      </c>
      <c r="BH243" s="200">
        <f t="shared" si="7"/>
        <v>0</v>
      </c>
      <c r="BI243" s="200">
        <f t="shared" si="8"/>
        <v>0</v>
      </c>
      <c r="BJ243" s="17" t="s">
        <v>85</v>
      </c>
      <c r="BK243" s="200">
        <f t="shared" si="9"/>
        <v>0</v>
      </c>
      <c r="BL243" s="17" t="s">
        <v>235</v>
      </c>
      <c r="BM243" s="199" t="s">
        <v>821</v>
      </c>
    </row>
    <row r="244" spans="1:65" s="2" customFormat="1" ht="37.9" customHeight="1">
      <c r="A244" s="34"/>
      <c r="B244" s="35"/>
      <c r="C244" s="228" t="s">
        <v>460</v>
      </c>
      <c r="D244" s="228" t="s">
        <v>263</v>
      </c>
      <c r="E244" s="229" t="s">
        <v>822</v>
      </c>
      <c r="F244" s="230" t="s">
        <v>823</v>
      </c>
      <c r="G244" s="231" t="s">
        <v>170</v>
      </c>
      <c r="H244" s="232">
        <v>1</v>
      </c>
      <c r="I244" s="233"/>
      <c r="J244" s="234">
        <f t="shared" si="0"/>
        <v>0</v>
      </c>
      <c r="K244" s="235"/>
      <c r="L244" s="236"/>
      <c r="M244" s="237" t="s">
        <v>1</v>
      </c>
      <c r="N244" s="238" t="s">
        <v>42</v>
      </c>
      <c r="O244" s="71"/>
      <c r="P244" s="197">
        <f t="shared" si="1"/>
        <v>0</v>
      </c>
      <c r="Q244" s="197">
        <v>5.0000000000000001E-3</v>
      </c>
      <c r="R244" s="197">
        <f t="shared" si="2"/>
        <v>5.0000000000000001E-3</v>
      </c>
      <c r="S244" s="197">
        <v>0</v>
      </c>
      <c r="T244" s="198">
        <f t="shared" si="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285</v>
      </c>
      <c r="AT244" s="199" t="s">
        <v>263</v>
      </c>
      <c r="AU244" s="199" t="s">
        <v>87</v>
      </c>
      <c r="AY244" s="17" t="s">
        <v>152</v>
      </c>
      <c r="BE244" s="200">
        <f t="shared" si="4"/>
        <v>0</v>
      </c>
      <c r="BF244" s="200">
        <f t="shared" si="5"/>
        <v>0</v>
      </c>
      <c r="BG244" s="200">
        <f t="shared" si="6"/>
        <v>0</v>
      </c>
      <c r="BH244" s="200">
        <f t="shared" si="7"/>
        <v>0</v>
      </c>
      <c r="BI244" s="200">
        <f t="shared" si="8"/>
        <v>0</v>
      </c>
      <c r="BJ244" s="17" t="s">
        <v>85</v>
      </c>
      <c r="BK244" s="200">
        <f t="shared" si="9"/>
        <v>0</v>
      </c>
      <c r="BL244" s="17" t="s">
        <v>235</v>
      </c>
      <c r="BM244" s="199" t="s">
        <v>824</v>
      </c>
    </row>
    <row r="245" spans="1:65" s="2" customFormat="1" ht="16.5" customHeight="1">
      <c r="A245" s="34"/>
      <c r="B245" s="35"/>
      <c r="C245" s="228" t="s">
        <v>464</v>
      </c>
      <c r="D245" s="228" t="s">
        <v>263</v>
      </c>
      <c r="E245" s="229" t="s">
        <v>825</v>
      </c>
      <c r="F245" s="230" t="s">
        <v>826</v>
      </c>
      <c r="G245" s="231" t="s">
        <v>170</v>
      </c>
      <c r="H245" s="232">
        <v>2</v>
      </c>
      <c r="I245" s="233"/>
      <c r="J245" s="234">
        <f t="shared" si="0"/>
        <v>0</v>
      </c>
      <c r="K245" s="235"/>
      <c r="L245" s="236"/>
      <c r="M245" s="237" t="s">
        <v>1</v>
      </c>
      <c r="N245" s="238" t="s">
        <v>42</v>
      </c>
      <c r="O245" s="71"/>
      <c r="P245" s="197">
        <f t="shared" si="1"/>
        <v>0</v>
      </c>
      <c r="Q245" s="197">
        <v>5.9999999999999995E-4</v>
      </c>
      <c r="R245" s="197">
        <f t="shared" si="2"/>
        <v>1.1999999999999999E-3</v>
      </c>
      <c r="S245" s="197">
        <v>0</v>
      </c>
      <c r="T245" s="198">
        <f t="shared" si="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285</v>
      </c>
      <c r="AT245" s="199" t="s">
        <v>263</v>
      </c>
      <c r="AU245" s="199" t="s">
        <v>87</v>
      </c>
      <c r="AY245" s="17" t="s">
        <v>152</v>
      </c>
      <c r="BE245" s="200">
        <f t="shared" si="4"/>
        <v>0</v>
      </c>
      <c r="BF245" s="200">
        <f t="shared" si="5"/>
        <v>0</v>
      </c>
      <c r="BG245" s="200">
        <f t="shared" si="6"/>
        <v>0</v>
      </c>
      <c r="BH245" s="200">
        <f t="shared" si="7"/>
        <v>0</v>
      </c>
      <c r="BI245" s="200">
        <f t="shared" si="8"/>
        <v>0</v>
      </c>
      <c r="BJ245" s="17" t="s">
        <v>85</v>
      </c>
      <c r="BK245" s="200">
        <f t="shared" si="9"/>
        <v>0</v>
      </c>
      <c r="BL245" s="17" t="s">
        <v>235</v>
      </c>
      <c r="BM245" s="199" t="s">
        <v>827</v>
      </c>
    </row>
    <row r="246" spans="1:65" s="2" customFormat="1" ht="16.5" customHeight="1">
      <c r="A246" s="34"/>
      <c r="B246" s="35"/>
      <c r="C246" s="187" t="s">
        <v>468</v>
      </c>
      <c r="D246" s="187" t="s">
        <v>155</v>
      </c>
      <c r="E246" s="188" t="s">
        <v>828</v>
      </c>
      <c r="F246" s="189" t="s">
        <v>829</v>
      </c>
      <c r="G246" s="190" t="s">
        <v>170</v>
      </c>
      <c r="H246" s="191">
        <v>2</v>
      </c>
      <c r="I246" s="192"/>
      <c r="J246" s="193">
        <f t="shared" si="0"/>
        <v>0</v>
      </c>
      <c r="K246" s="194"/>
      <c r="L246" s="39"/>
      <c r="M246" s="195" t="s">
        <v>1</v>
      </c>
      <c r="N246" s="196" t="s">
        <v>42</v>
      </c>
      <c r="O246" s="71"/>
      <c r="P246" s="197">
        <f t="shared" si="1"/>
        <v>0</v>
      </c>
      <c r="Q246" s="197">
        <v>0</v>
      </c>
      <c r="R246" s="197">
        <f t="shared" si="2"/>
        <v>0</v>
      </c>
      <c r="S246" s="197">
        <v>5.9999999999999995E-4</v>
      </c>
      <c r="T246" s="198">
        <f t="shared" si="3"/>
        <v>1.1999999999999999E-3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235</v>
      </c>
      <c r="AT246" s="199" t="s">
        <v>155</v>
      </c>
      <c r="AU246" s="199" t="s">
        <v>87</v>
      </c>
      <c r="AY246" s="17" t="s">
        <v>152</v>
      </c>
      <c r="BE246" s="200">
        <f t="shared" si="4"/>
        <v>0</v>
      </c>
      <c r="BF246" s="200">
        <f t="shared" si="5"/>
        <v>0</v>
      </c>
      <c r="BG246" s="200">
        <f t="shared" si="6"/>
        <v>0</v>
      </c>
      <c r="BH246" s="200">
        <f t="shared" si="7"/>
        <v>0</v>
      </c>
      <c r="BI246" s="200">
        <f t="shared" si="8"/>
        <v>0</v>
      </c>
      <c r="BJ246" s="17" t="s">
        <v>85</v>
      </c>
      <c r="BK246" s="200">
        <f t="shared" si="9"/>
        <v>0</v>
      </c>
      <c r="BL246" s="17" t="s">
        <v>235</v>
      </c>
      <c r="BM246" s="199" t="s">
        <v>830</v>
      </c>
    </row>
    <row r="247" spans="1:65" s="2" customFormat="1" ht="16.5" customHeight="1">
      <c r="A247" s="34"/>
      <c r="B247" s="35"/>
      <c r="C247" s="187" t="s">
        <v>473</v>
      </c>
      <c r="D247" s="187" t="s">
        <v>155</v>
      </c>
      <c r="E247" s="188" t="s">
        <v>831</v>
      </c>
      <c r="F247" s="189" t="s">
        <v>832</v>
      </c>
      <c r="G247" s="190" t="s">
        <v>170</v>
      </c>
      <c r="H247" s="191">
        <v>1</v>
      </c>
      <c r="I247" s="192"/>
      <c r="J247" s="193">
        <f t="shared" si="0"/>
        <v>0</v>
      </c>
      <c r="K247" s="194"/>
      <c r="L247" s="39"/>
      <c r="M247" s="195" t="s">
        <v>1</v>
      </c>
      <c r="N247" s="196" t="s">
        <v>42</v>
      </c>
      <c r="O247" s="71"/>
      <c r="P247" s="197">
        <f t="shared" si="1"/>
        <v>0</v>
      </c>
      <c r="Q247" s="197">
        <v>0</v>
      </c>
      <c r="R247" s="197">
        <f t="shared" si="2"/>
        <v>0</v>
      </c>
      <c r="S247" s="197">
        <v>0</v>
      </c>
      <c r="T247" s="198">
        <f t="shared" si="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235</v>
      </c>
      <c r="AT247" s="199" t="s">
        <v>155</v>
      </c>
      <c r="AU247" s="199" t="s">
        <v>87</v>
      </c>
      <c r="AY247" s="17" t="s">
        <v>152</v>
      </c>
      <c r="BE247" s="200">
        <f t="shared" si="4"/>
        <v>0</v>
      </c>
      <c r="BF247" s="200">
        <f t="shared" si="5"/>
        <v>0</v>
      </c>
      <c r="BG247" s="200">
        <f t="shared" si="6"/>
        <v>0</v>
      </c>
      <c r="BH247" s="200">
        <f t="shared" si="7"/>
        <v>0</v>
      </c>
      <c r="BI247" s="200">
        <f t="shared" si="8"/>
        <v>0</v>
      </c>
      <c r="BJ247" s="17" t="s">
        <v>85</v>
      </c>
      <c r="BK247" s="200">
        <f t="shared" si="9"/>
        <v>0</v>
      </c>
      <c r="BL247" s="17" t="s">
        <v>235</v>
      </c>
      <c r="BM247" s="199" t="s">
        <v>833</v>
      </c>
    </row>
    <row r="248" spans="1:65" s="13" customFormat="1" ht="11.25">
      <c r="B248" s="201"/>
      <c r="C248" s="202"/>
      <c r="D248" s="203" t="s">
        <v>161</v>
      </c>
      <c r="E248" s="204" t="s">
        <v>1</v>
      </c>
      <c r="F248" s="205" t="s">
        <v>834</v>
      </c>
      <c r="G248" s="202"/>
      <c r="H248" s="206">
        <v>1</v>
      </c>
      <c r="I248" s="207"/>
      <c r="J248" s="202"/>
      <c r="K248" s="202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161</v>
      </c>
      <c r="AU248" s="212" t="s">
        <v>87</v>
      </c>
      <c r="AV248" s="13" t="s">
        <v>87</v>
      </c>
      <c r="AW248" s="13" t="s">
        <v>34</v>
      </c>
      <c r="AX248" s="13" t="s">
        <v>85</v>
      </c>
      <c r="AY248" s="212" t="s">
        <v>152</v>
      </c>
    </row>
    <row r="249" spans="1:65" s="2" customFormat="1" ht="16.5" customHeight="1">
      <c r="A249" s="34"/>
      <c r="B249" s="35"/>
      <c r="C249" s="228" t="s">
        <v>270</v>
      </c>
      <c r="D249" s="228" t="s">
        <v>263</v>
      </c>
      <c r="E249" s="229" t="s">
        <v>835</v>
      </c>
      <c r="F249" s="230" t="s">
        <v>836</v>
      </c>
      <c r="G249" s="231" t="s">
        <v>170</v>
      </c>
      <c r="H249" s="232">
        <v>1</v>
      </c>
      <c r="I249" s="233"/>
      <c r="J249" s="234">
        <f t="shared" ref="J249:J254" si="10">ROUND(I249*H249,2)</f>
        <v>0</v>
      </c>
      <c r="K249" s="235"/>
      <c r="L249" s="236"/>
      <c r="M249" s="237" t="s">
        <v>1</v>
      </c>
      <c r="N249" s="238" t="s">
        <v>42</v>
      </c>
      <c r="O249" s="71"/>
      <c r="P249" s="197">
        <f t="shared" ref="P249:P254" si="11">O249*H249</f>
        <v>0</v>
      </c>
      <c r="Q249" s="197">
        <v>5.0000000000000001E-4</v>
      </c>
      <c r="R249" s="197">
        <f t="shared" ref="R249:R254" si="12">Q249*H249</f>
        <v>5.0000000000000001E-4</v>
      </c>
      <c r="S249" s="197">
        <v>0</v>
      </c>
      <c r="T249" s="198">
        <f t="shared" ref="T249:T254" si="13"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285</v>
      </c>
      <c r="AT249" s="199" t="s">
        <v>263</v>
      </c>
      <c r="AU249" s="199" t="s">
        <v>87</v>
      </c>
      <c r="AY249" s="17" t="s">
        <v>152</v>
      </c>
      <c r="BE249" s="200">
        <f t="shared" ref="BE249:BE254" si="14">IF(N249="základní",J249,0)</f>
        <v>0</v>
      </c>
      <c r="BF249" s="200">
        <f t="shared" ref="BF249:BF254" si="15">IF(N249="snížená",J249,0)</f>
        <v>0</v>
      </c>
      <c r="BG249" s="200">
        <f t="shared" ref="BG249:BG254" si="16">IF(N249="zákl. přenesená",J249,0)</f>
        <v>0</v>
      </c>
      <c r="BH249" s="200">
        <f t="shared" ref="BH249:BH254" si="17">IF(N249="sníž. přenesená",J249,0)</f>
        <v>0</v>
      </c>
      <c r="BI249" s="200">
        <f t="shared" ref="BI249:BI254" si="18">IF(N249="nulová",J249,0)</f>
        <v>0</v>
      </c>
      <c r="BJ249" s="17" t="s">
        <v>85</v>
      </c>
      <c r="BK249" s="200">
        <f t="shared" ref="BK249:BK254" si="19">ROUND(I249*H249,2)</f>
        <v>0</v>
      </c>
      <c r="BL249" s="17" t="s">
        <v>235</v>
      </c>
      <c r="BM249" s="199" t="s">
        <v>837</v>
      </c>
    </row>
    <row r="250" spans="1:65" s="2" customFormat="1" ht="16.5" customHeight="1">
      <c r="A250" s="34"/>
      <c r="B250" s="35"/>
      <c r="C250" s="187" t="s">
        <v>480</v>
      </c>
      <c r="D250" s="187" t="s">
        <v>155</v>
      </c>
      <c r="E250" s="188" t="s">
        <v>838</v>
      </c>
      <c r="F250" s="189" t="s">
        <v>839</v>
      </c>
      <c r="G250" s="190" t="s">
        <v>170</v>
      </c>
      <c r="H250" s="191">
        <v>4</v>
      </c>
      <c r="I250" s="192"/>
      <c r="J250" s="193">
        <f t="shared" si="10"/>
        <v>0</v>
      </c>
      <c r="K250" s="194"/>
      <c r="L250" s="39"/>
      <c r="M250" s="195" t="s">
        <v>1</v>
      </c>
      <c r="N250" s="196" t="s">
        <v>42</v>
      </c>
      <c r="O250" s="71"/>
      <c r="P250" s="197">
        <f t="shared" si="11"/>
        <v>0</v>
      </c>
      <c r="Q250" s="197">
        <v>0</v>
      </c>
      <c r="R250" s="197">
        <f t="shared" si="12"/>
        <v>0</v>
      </c>
      <c r="S250" s="197">
        <v>0</v>
      </c>
      <c r="T250" s="198">
        <f t="shared" si="13"/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235</v>
      </c>
      <c r="AT250" s="199" t="s">
        <v>155</v>
      </c>
      <c r="AU250" s="199" t="s">
        <v>87</v>
      </c>
      <c r="AY250" s="17" t="s">
        <v>152</v>
      </c>
      <c r="BE250" s="200">
        <f t="shared" si="14"/>
        <v>0</v>
      </c>
      <c r="BF250" s="200">
        <f t="shared" si="15"/>
        <v>0</v>
      </c>
      <c r="BG250" s="200">
        <f t="shared" si="16"/>
        <v>0</v>
      </c>
      <c r="BH250" s="200">
        <f t="shared" si="17"/>
        <v>0</v>
      </c>
      <c r="BI250" s="200">
        <f t="shared" si="18"/>
        <v>0</v>
      </c>
      <c r="BJ250" s="17" t="s">
        <v>85</v>
      </c>
      <c r="BK250" s="200">
        <f t="shared" si="19"/>
        <v>0</v>
      </c>
      <c r="BL250" s="17" t="s">
        <v>235</v>
      </c>
      <c r="BM250" s="199" t="s">
        <v>840</v>
      </c>
    </row>
    <row r="251" spans="1:65" s="2" customFormat="1" ht="16.5" customHeight="1">
      <c r="A251" s="34"/>
      <c r="B251" s="35"/>
      <c r="C251" s="228" t="s">
        <v>484</v>
      </c>
      <c r="D251" s="228" t="s">
        <v>263</v>
      </c>
      <c r="E251" s="229" t="s">
        <v>835</v>
      </c>
      <c r="F251" s="230" t="s">
        <v>836</v>
      </c>
      <c r="G251" s="231" t="s">
        <v>170</v>
      </c>
      <c r="H251" s="232">
        <v>4</v>
      </c>
      <c r="I251" s="233"/>
      <c r="J251" s="234">
        <f t="shared" si="10"/>
        <v>0</v>
      </c>
      <c r="K251" s="235"/>
      <c r="L251" s="236"/>
      <c r="M251" s="237" t="s">
        <v>1</v>
      </c>
      <c r="N251" s="238" t="s">
        <v>42</v>
      </c>
      <c r="O251" s="71"/>
      <c r="P251" s="197">
        <f t="shared" si="11"/>
        <v>0</v>
      </c>
      <c r="Q251" s="197">
        <v>5.0000000000000001E-4</v>
      </c>
      <c r="R251" s="197">
        <f t="shared" si="12"/>
        <v>2E-3</v>
      </c>
      <c r="S251" s="197">
        <v>0</v>
      </c>
      <c r="T251" s="198">
        <f t="shared" si="13"/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9" t="s">
        <v>285</v>
      </c>
      <c r="AT251" s="199" t="s">
        <v>263</v>
      </c>
      <c r="AU251" s="199" t="s">
        <v>87</v>
      </c>
      <c r="AY251" s="17" t="s">
        <v>152</v>
      </c>
      <c r="BE251" s="200">
        <f t="shared" si="14"/>
        <v>0</v>
      </c>
      <c r="BF251" s="200">
        <f t="shared" si="15"/>
        <v>0</v>
      </c>
      <c r="BG251" s="200">
        <f t="shared" si="16"/>
        <v>0</v>
      </c>
      <c r="BH251" s="200">
        <f t="shared" si="17"/>
        <v>0</v>
      </c>
      <c r="BI251" s="200">
        <f t="shared" si="18"/>
        <v>0</v>
      </c>
      <c r="BJ251" s="17" t="s">
        <v>85</v>
      </c>
      <c r="BK251" s="200">
        <f t="shared" si="19"/>
        <v>0</v>
      </c>
      <c r="BL251" s="17" t="s">
        <v>235</v>
      </c>
      <c r="BM251" s="199" t="s">
        <v>841</v>
      </c>
    </row>
    <row r="252" spans="1:65" s="2" customFormat="1" ht="16.5" customHeight="1">
      <c r="A252" s="34"/>
      <c r="B252" s="35"/>
      <c r="C252" s="187" t="s">
        <v>488</v>
      </c>
      <c r="D252" s="187" t="s">
        <v>155</v>
      </c>
      <c r="E252" s="188" t="s">
        <v>842</v>
      </c>
      <c r="F252" s="189" t="s">
        <v>843</v>
      </c>
      <c r="G252" s="190" t="s">
        <v>170</v>
      </c>
      <c r="H252" s="191">
        <v>4</v>
      </c>
      <c r="I252" s="192"/>
      <c r="J252" s="193">
        <f t="shared" si="10"/>
        <v>0</v>
      </c>
      <c r="K252" s="194"/>
      <c r="L252" s="39"/>
      <c r="M252" s="195" t="s">
        <v>1</v>
      </c>
      <c r="N252" s="196" t="s">
        <v>42</v>
      </c>
      <c r="O252" s="71"/>
      <c r="P252" s="197">
        <f t="shared" si="11"/>
        <v>0</v>
      </c>
      <c r="Q252" s="197">
        <v>0</v>
      </c>
      <c r="R252" s="197">
        <f t="shared" si="12"/>
        <v>0</v>
      </c>
      <c r="S252" s="197">
        <v>0</v>
      </c>
      <c r="T252" s="198">
        <f t="shared" si="13"/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235</v>
      </c>
      <c r="AT252" s="199" t="s">
        <v>155</v>
      </c>
      <c r="AU252" s="199" t="s">
        <v>87</v>
      </c>
      <c r="AY252" s="17" t="s">
        <v>152</v>
      </c>
      <c r="BE252" s="200">
        <f t="shared" si="14"/>
        <v>0</v>
      </c>
      <c r="BF252" s="200">
        <f t="shared" si="15"/>
        <v>0</v>
      </c>
      <c r="BG252" s="200">
        <f t="shared" si="16"/>
        <v>0</v>
      </c>
      <c r="BH252" s="200">
        <f t="shared" si="17"/>
        <v>0</v>
      </c>
      <c r="BI252" s="200">
        <f t="shared" si="18"/>
        <v>0</v>
      </c>
      <c r="BJ252" s="17" t="s">
        <v>85</v>
      </c>
      <c r="BK252" s="200">
        <f t="shared" si="19"/>
        <v>0</v>
      </c>
      <c r="BL252" s="17" t="s">
        <v>235</v>
      </c>
      <c r="BM252" s="199" t="s">
        <v>844</v>
      </c>
    </row>
    <row r="253" spans="1:65" s="2" customFormat="1" ht="24.2" customHeight="1">
      <c r="A253" s="34"/>
      <c r="B253" s="35"/>
      <c r="C253" s="228" t="s">
        <v>492</v>
      </c>
      <c r="D253" s="228" t="s">
        <v>263</v>
      </c>
      <c r="E253" s="229" t="s">
        <v>845</v>
      </c>
      <c r="F253" s="230" t="s">
        <v>846</v>
      </c>
      <c r="G253" s="231" t="s">
        <v>170</v>
      </c>
      <c r="H253" s="232">
        <v>4</v>
      </c>
      <c r="I253" s="233"/>
      <c r="J253" s="234">
        <f t="shared" si="10"/>
        <v>0</v>
      </c>
      <c r="K253" s="235"/>
      <c r="L253" s="236"/>
      <c r="M253" s="237" t="s">
        <v>1</v>
      </c>
      <c r="N253" s="238" t="s">
        <v>42</v>
      </c>
      <c r="O253" s="71"/>
      <c r="P253" s="197">
        <f t="shared" si="11"/>
        <v>0</v>
      </c>
      <c r="Q253" s="197">
        <v>5.7999999999999996E-3</v>
      </c>
      <c r="R253" s="197">
        <f t="shared" si="12"/>
        <v>2.3199999999999998E-2</v>
      </c>
      <c r="S253" s="197">
        <v>0</v>
      </c>
      <c r="T253" s="198">
        <f t="shared" si="1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9" t="s">
        <v>285</v>
      </c>
      <c r="AT253" s="199" t="s">
        <v>263</v>
      </c>
      <c r="AU253" s="199" t="s">
        <v>87</v>
      </c>
      <c r="AY253" s="17" t="s">
        <v>152</v>
      </c>
      <c r="BE253" s="200">
        <f t="shared" si="14"/>
        <v>0</v>
      </c>
      <c r="BF253" s="200">
        <f t="shared" si="15"/>
        <v>0</v>
      </c>
      <c r="BG253" s="200">
        <f t="shared" si="16"/>
        <v>0</v>
      </c>
      <c r="BH253" s="200">
        <f t="shared" si="17"/>
        <v>0</v>
      </c>
      <c r="BI253" s="200">
        <f t="shared" si="18"/>
        <v>0</v>
      </c>
      <c r="BJ253" s="17" t="s">
        <v>85</v>
      </c>
      <c r="BK253" s="200">
        <f t="shared" si="19"/>
        <v>0</v>
      </c>
      <c r="BL253" s="17" t="s">
        <v>235</v>
      </c>
      <c r="BM253" s="199" t="s">
        <v>847</v>
      </c>
    </row>
    <row r="254" spans="1:65" s="2" customFormat="1" ht="44.25" customHeight="1">
      <c r="A254" s="34"/>
      <c r="B254" s="35"/>
      <c r="C254" s="187" t="s">
        <v>496</v>
      </c>
      <c r="D254" s="187" t="s">
        <v>155</v>
      </c>
      <c r="E254" s="188" t="s">
        <v>848</v>
      </c>
      <c r="F254" s="189" t="s">
        <v>849</v>
      </c>
      <c r="G254" s="190" t="s">
        <v>192</v>
      </c>
      <c r="H254" s="191">
        <v>1</v>
      </c>
      <c r="I254" s="192"/>
      <c r="J254" s="193">
        <f t="shared" si="10"/>
        <v>0</v>
      </c>
      <c r="K254" s="194"/>
      <c r="L254" s="39"/>
      <c r="M254" s="195" t="s">
        <v>1</v>
      </c>
      <c r="N254" s="196" t="s">
        <v>42</v>
      </c>
      <c r="O254" s="71"/>
      <c r="P254" s="197">
        <f t="shared" si="11"/>
        <v>0</v>
      </c>
      <c r="Q254" s="197">
        <v>0</v>
      </c>
      <c r="R254" s="197">
        <f t="shared" si="12"/>
        <v>0</v>
      </c>
      <c r="S254" s="197">
        <v>0</v>
      </c>
      <c r="T254" s="198">
        <f t="shared" si="1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235</v>
      </c>
      <c r="AT254" s="199" t="s">
        <v>155</v>
      </c>
      <c r="AU254" s="199" t="s">
        <v>87</v>
      </c>
      <c r="AY254" s="17" t="s">
        <v>152</v>
      </c>
      <c r="BE254" s="200">
        <f t="shared" si="14"/>
        <v>0</v>
      </c>
      <c r="BF254" s="200">
        <f t="shared" si="15"/>
        <v>0</v>
      </c>
      <c r="BG254" s="200">
        <f t="shared" si="16"/>
        <v>0</v>
      </c>
      <c r="BH254" s="200">
        <f t="shared" si="17"/>
        <v>0</v>
      </c>
      <c r="BI254" s="200">
        <f t="shared" si="18"/>
        <v>0</v>
      </c>
      <c r="BJ254" s="17" t="s">
        <v>85</v>
      </c>
      <c r="BK254" s="200">
        <f t="shared" si="19"/>
        <v>0</v>
      </c>
      <c r="BL254" s="17" t="s">
        <v>235</v>
      </c>
      <c r="BM254" s="199" t="s">
        <v>850</v>
      </c>
    </row>
    <row r="255" spans="1:65" s="2" customFormat="1" ht="58.5">
      <c r="A255" s="34"/>
      <c r="B255" s="35"/>
      <c r="C255" s="36"/>
      <c r="D255" s="203" t="s">
        <v>172</v>
      </c>
      <c r="E255" s="36"/>
      <c r="F255" s="213" t="s">
        <v>851</v>
      </c>
      <c r="G255" s="36"/>
      <c r="H255" s="36"/>
      <c r="I255" s="214"/>
      <c r="J255" s="36"/>
      <c r="K255" s="36"/>
      <c r="L255" s="39"/>
      <c r="M255" s="215"/>
      <c r="N255" s="216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172</v>
      </c>
      <c r="AU255" s="17" t="s">
        <v>87</v>
      </c>
    </row>
    <row r="256" spans="1:65" s="2" customFormat="1" ht="21.75" customHeight="1">
      <c r="A256" s="34"/>
      <c r="B256" s="35"/>
      <c r="C256" s="187" t="s">
        <v>502</v>
      </c>
      <c r="D256" s="187" t="s">
        <v>155</v>
      </c>
      <c r="E256" s="188" t="s">
        <v>852</v>
      </c>
      <c r="F256" s="189" t="s">
        <v>853</v>
      </c>
      <c r="G256" s="190" t="s">
        <v>170</v>
      </c>
      <c r="H256" s="191">
        <v>3</v>
      </c>
      <c r="I256" s="192"/>
      <c r="J256" s="193">
        <f t="shared" ref="J256:J262" si="20">ROUND(I256*H256,2)</f>
        <v>0</v>
      </c>
      <c r="K256" s="194"/>
      <c r="L256" s="39"/>
      <c r="M256" s="195" t="s">
        <v>1</v>
      </c>
      <c r="N256" s="196" t="s">
        <v>42</v>
      </c>
      <c r="O256" s="71"/>
      <c r="P256" s="197">
        <f t="shared" ref="P256:P262" si="21">O256*H256</f>
        <v>0</v>
      </c>
      <c r="Q256" s="197">
        <v>0</v>
      </c>
      <c r="R256" s="197">
        <f t="shared" ref="R256:R262" si="22">Q256*H256</f>
        <v>0</v>
      </c>
      <c r="S256" s="197">
        <v>0</v>
      </c>
      <c r="T256" s="198">
        <f t="shared" ref="T256:T262" si="23"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235</v>
      </c>
      <c r="AT256" s="199" t="s">
        <v>155</v>
      </c>
      <c r="AU256" s="199" t="s">
        <v>87</v>
      </c>
      <c r="AY256" s="17" t="s">
        <v>152</v>
      </c>
      <c r="BE256" s="200">
        <f t="shared" ref="BE256:BE262" si="24">IF(N256="základní",J256,0)</f>
        <v>0</v>
      </c>
      <c r="BF256" s="200">
        <f t="shared" ref="BF256:BF262" si="25">IF(N256="snížená",J256,0)</f>
        <v>0</v>
      </c>
      <c r="BG256" s="200">
        <f t="shared" ref="BG256:BG262" si="26">IF(N256="zákl. přenesená",J256,0)</f>
        <v>0</v>
      </c>
      <c r="BH256" s="200">
        <f t="shared" ref="BH256:BH262" si="27">IF(N256="sníž. přenesená",J256,0)</f>
        <v>0</v>
      </c>
      <c r="BI256" s="200">
        <f t="shared" ref="BI256:BI262" si="28">IF(N256="nulová",J256,0)</f>
        <v>0</v>
      </c>
      <c r="BJ256" s="17" t="s">
        <v>85</v>
      </c>
      <c r="BK256" s="200">
        <f t="shared" ref="BK256:BK262" si="29">ROUND(I256*H256,2)</f>
        <v>0</v>
      </c>
      <c r="BL256" s="17" t="s">
        <v>235</v>
      </c>
      <c r="BM256" s="199" t="s">
        <v>854</v>
      </c>
    </row>
    <row r="257" spans="1:65" s="2" customFormat="1" ht="16.5" customHeight="1">
      <c r="A257" s="34"/>
      <c r="B257" s="35"/>
      <c r="C257" s="228" t="s">
        <v>506</v>
      </c>
      <c r="D257" s="228" t="s">
        <v>263</v>
      </c>
      <c r="E257" s="229" t="s">
        <v>855</v>
      </c>
      <c r="F257" s="230" t="s">
        <v>856</v>
      </c>
      <c r="G257" s="231" t="s">
        <v>170</v>
      </c>
      <c r="H257" s="232">
        <v>3</v>
      </c>
      <c r="I257" s="233"/>
      <c r="J257" s="234">
        <f t="shared" si="20"/>
        <v>0</v>
      </c>
      <c r="K257" s="235"/>
      <c r="L257" s="236"/>
      <c r="M257" s="237" t="s">
        <v>1</v>
      </c>
      <c r="N257" s="238" t="s">
        <v>42</v>
      </c>
      <c r="O257" s="71"/>
      <c r="P257" s="197">
        <f t="shared" si="21"/>
        <v>0</v>
      </c>
      <c r="Q257" s="197">
        <v>4.4999999999999999E-4</v>
      </c>
      <c r="R257" s="197">
        <f t="shared" si="22"/>
        <v>1.3500000000000001E-3</v>
      </c>
      <c r="S257" s="197">
        <v>0</v>
      </c>
      <c r="T257" s="198">
        <f t="shared" si="2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285</v>
      </c>
      <c r="AT257" s="199" t="s">
        <v>263</v>
      </c>
      <c r="AU257" s="199" t="s">
        <v>87</v>
      </c>
      <c r="AY257" s="17" t="s">
        <v>152</v>
      </c>
      <c r="BE257" s="200">
        <f t="shared" si="24"/>
        <v>0</v>
      </c>
      <c r="BF257" s="200">
        <f t="shared" si="25"/>
        <v>0</v>
      </c>
      <c r="BG257" s="200">
        <f t="shared" si="26"/>
        <v>0</v>
      </c>
      <c r="BH257" s="200">
        <f t="shared" si="27"/>
        <v>0</v>
      </c>
      <c r="BI257" s="200">
        <f t="shared" si="28"/>
        <v>0</v>
      </c>
      <c r="BJ257" s="17" t="s">
        <v>85</v>
      </c>
      <c r="BK257" s="200">
        <f t="shared" si="29"/>
        <v>0</v>
      </c>
      <c r="BL257" s="17" t="s">
        <v>235</v>
      </c>
      <c r="BM257" s="199" t="s">
        <v>857</v>
      </c>
    </row>
    <row r="258" spans="1:65" s="2" customFormat="1" ht="16.5" customHeight="1">
      <c r="A258" s="34"/>
      <c r="B258" s="35"/>
      <c r="C258" s="187" t="s">
        <v>510</v>
      </c>
      <c r="D258" s="187" t="s">
        <v>155</v>
      </c>
      <c r="E258" s="188" t="s">
        <v>858</v>
      </c>
      <c r="F258" s="189" t="s">
        <v>859</v>
      </c>
      <c r="G258" s="190" t="s">
        <v>170</v>
      </c>
      <c r="H258" s="191">
        <v>1</v>
      </c>
      <c r="I258" s="192"/>
      <c r="J258" s="193">
        <f t="shared" si="20"/>
        <v>0</v>
      </c>
      <c r="K258" s="194"/>
      <c r="L258" s="39"/>
      <c r="M258" s="195" t="s">
        <v>1</v>
      </c>
      <c r="N258" s="196" t="s">
        <v>42</v>
      </c>
      <c r="O258" s="71"/>
      <c r="P258" s="197">
        <f t="shared" si="21"/>
        <v>0</v>
      </c>
      <c r="Q258" s="197">
        <v>0</v>
      </c>
      <c r="R258" s="197">
        <f t="shared" si="22"/>
        <v>0</v>
      </c>
      <c r="S258" s="197">
        <v>0</v>
      </c>
      <c r="T258" s="198">
        <f t="shared" si="2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235</v>
      </c>
      <c r="AT258" s="199" t="s">
        <v>155</v>
      </c>
      <c r="AU258" s="199" t="s">
        <v>87</v>
      </c>
      <c r="AY258" s="17" t="s">
        <v>152</v>
      </c>
      <c r="BE258" s="200">
        <f t="shared" si="24"/>
        <v>0</v>
      </c>
      <c r="BF258" s="200">
        <f t="shared" si="25"/>
        <v>0</v>
      </c>
      <c r="BG258" s="200">
        <f t="shared" si="26"/>
        <v>0</v>
      </c>
      <c r="BH258" s="200">
        <f t="shared" si="27"/>
        <v>0</v>
      </c>
      <c r="BI258" s="200">
        <f t="shared" si="28"/>
        <v>0</v>
      </c>
      <c r="BJ258" s="17" t="s">
        <v>85</v>
      </c>
      <c r="BK258" s="200">
        <f t="shared" si="29"/>
        <v>0</v>
      </c>
      <c r="BL258" s="17" t="s">
        <v>235</v>
      </c>
      <c r="BM258" s="199" t="s">
        <v>860</v>
      </c>
    </row>
    <row r="259" spans="1:65" s="2" customFormat="1" ht="24.2" customHeight="1">
      <c r="A259" s="34"/>
      <c r="B259" s="35"/>
      <c r="C259" s="228" t="s">
        <v>514</v>
      </c>
      <c r="D259" s="228" t="s">
        <v>263</v>
      </c>
      <c r="E259" s="229" t="s">
        <v>861</v>
      </c>
      <c r="F259" s="230" t="s">
        <v>862</v>
      </c>
      <c r="G259" s="231" t="s">
        <v>170</v>
      </c>
      <c r="H259" s="232">
        <v>1</v>
      </c>
      <c r="I259" s="233"/>
      <c r="J259" s="234">
        <f t="shared" si="20"/>
        <v>0</v>
      </c>
      <c r="K259" s="235"/>
      <c r="L259" s="236"/>
      <c r="M259" s="237" t="s">
        <v>1</v>
      </c>
      <c r="N259" s="238" t="s">
        <v>42</v>
      </c>
      <c r="O259" s="71"/>
      <c r="P259" s="197">
        <f t="shared" si="21"/>
        <v>0</v>
      </c>
      <c r="Q259" s="197">
        <v>1.2999999999999999E-3</v>
      </c>
      <c r="R259" s="197">
        <f t="shared" si="22"/>
        <v>1.2999999999999999E-3</v>
      </c>
      <c r="S259" s="197">
        <v>0</v>
      </c>
      <c r="T259" s="198">
        <f t="shared" si="2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9" t="s">
        <v>285</v>
      </c>
      <c r="AT259" s="199" t="s">
        <v>263</v>
      </c>
      <c r="AU259" s="199" t="s">
        <v>87</v>
      </c>
      <c r="AY259" s="17" t="s">
        <v>152</v>
      </c>
      <c r="BE259" s="200">
        <f t="shared" si="24"/>
        <v>0</v>
      </c>
      <c r="BF259" s="200">
        <f t="shared" si="25"/>
        <v>0</v>
      </c>
      <c r="BG259" s="200">
        <f t="shared" si="26"/>
        <v>0</v>
      </c>
      <c r="BH259" s="200">
        <f t="shared" si="27"/>
        <v>0</v>
      </c>
      <c r="BI259" s="200">
        <f t="shared" si="28"/>
        <v>0</v>
      </c>
      <c r="BJ259" s="17" t="s">
        <v>85</v>
      </c>
      <c r="BK259" s="200">
        <f t="shared" si="29"/>
        <v>0</v>
      </c>
      <c r="BL259" s="17" t="s">
        <v>235</v>
      </c>
      <c r="BM259" s="199" t="s">
        <v>863</v>
      </c>
    </row>
    <row r="260" spans="1:65" s="2" customFormat="1" ht="24.2" customHeight="1">
      <c r="A260" s="34"/>
      <c r="B260" s="35"/>
      <c r="C260" s="187" t="s">
        <v>518</v>
      </c>
      <c r="D260" s="187" t="s">
        <v>155</v>
      </c>
      <c r="E260" s="188" t="s">
        <v>864</v>
      </c>
      <c r="F260" s="189" t="s">
        <v>865</v>
      </c>
      <c r="G260" s="190" t="s">
        <v>170</v>
      </c>
      <c r="H260" s="191">
        <v>3</v>
      </c>
      <c r="I260" s="192"/>
      <c r="J260" s="193">
        <f t="shared" si="20"/>
        <v>0</v>
      </c>
      <c r="K260" s="194"/>
      <c r="L260" s="39"/>
      <c r="M260" s="195" t="s">
        <v>1</v>
      </c>
      <c r="N260" s="196" t="s">
        <v>42</v>
      </c>
      <c r="O260" s="71"/>
      <c r="P260" s="197">
        <f t="shared" si="21"/>
        <v>0</v>
      </c>
      <c r="Q260" s="197">
        <v>0</v>
      </c>
      <c r="R260" s="197">
        <f t="shared" si="22"/>
        <v>0</v>
      </c>
      <c r="S260" s="197">
        <v>0</v>
      </c>
      <c r="T260" s="198">
        <f t="shared" si="2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235</v>
      </c>
      <c r="AT260" s="199" t="s">
        <v>155</v>
      </c>
      <c r="AU260" s="199" t="s">
        <v>87</v>
      </c>
      <c r="AY260" s="17" t="s">
        <v>152</v>
      </c>
      <c r="BE260" s="200">
        <f t="shared" si="24"/>
        <v>0</v>
      </c>
      <c r="BF260" s="200">
        <f t="shared" si="25"/>
        <v>0</v>
      </c>
      <c r="BG260" s="200">
        <f t="shared" si="26"/>
        <v>0</v>
      </c>
      <c r="BH260" s="200">
        <f t="shared" si="27"/>
        <v>0</v>
      </c>
      <c r="BI260" s="200">
        <f t="shared" si="28"/>
        <v>0</v>
      </c>
      <c r="BJ260" s="17" t="s">
        <v>85</v>
      </c>
      <c r="BK260" s="200">
        <f t="shared" si="29"/>
        <v>0</v>
      </c>
      <c r="BL260" s="17" t="s">
        <v>235</v>
      </c>
      <c r="BM260" s="199" t="s">
        <v>866</v>
      </c>
    </row>
    <row r="261" spans="1:65" s="2" customFormat="1" ht="49.15" customHeight="1">
      <c r="A261" s="34"/>
      <c r="B261" s="35"/>
      <c r="C261" s="228" t="s">
        <v>522</v>
      </c>
      <c r="D261" s="228" t="s">
        <v>263</v>
      </c>
      <c r="E261" s="229" t="s">
        <v>867</v>
      </c>
      <c r="F261" s="230" t="s">
        <v>868</v>
      </c>
      <c r="G261" s="231" t="s">
        <v>170</v>
      </c>
      <c r="H261" s="232">
        <v>1</v>
      </c>
      <c r="I261" s="233"/>
      <c r="J261" s="234">
        <f t="shared" si="20"/>
        <v>0</v>
      </c>
      <c r="K261" s="235"/>
      <c r="L261" s="236"/>
      <c r="M261" s="237" t="s">
        <v>1</v>
      </c>
      <c r="N261" s="238" t="s">
        <v>42</v>
      </c>
      <c r="O261" s="71"/>
      <c r="P261" s="197">
        <f t="shared" si="21"/>
        <v>0</v>
      </c>
      <c r="Q261" s="197">
        <v>1.3999999999999999E-4</v>
      </c>
      <c r="R261" s="197">
        <f t="shared" si="22"/>
        <v>1.3999999999999999E-4</v>
      </c>
      <c r="S261" s="197">
        <v>0</v>
      </c>
      <c r="T261" s="198">
        <f t="shared" si="2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285</v>
      </c>
      <c r="AT261" s="199" t="s">
        <v>263</v>
      </c>
      <c r="AU261" s="199" t="s">
        <v>87</v>
      </c>
      <c r="AY261" s="17" t="s">
        <v>152</v>
      </c>
      <c r="BE261" s="200">
        <f t="shared" si="24"/>
        <v>0</v>
      </c>
      <c r="BF261" s="200">
        <f t="shared" si="25"/>
        <v>0</v>
      </c>
      <c r="BG261" s="200">
        <f t="shared" si="26"/>
        <v>0</v>
      </c>
      <c r="BH261" s="200">
        <f t="shared" si="27"/>
        <v>0</v>
      </c>
      <c r="BI261" s="200">
        <f t="shared" si="28"/>
        <v>0</v>
      </c>
      <c r="BJ261" s="17" t="s">
        <v>85</v>
      </c>
      <c r="BK261" s="200">
        <f t="shared" si="29"/>
        <v>0</v>
      </c>
      <c r="BL261" s="17" t="s">
        <v>235</v>
      </c>
      <c r="BM261" s="199" t="s">
        <v>869</v>
      </c>
    </row>
    <row r="262" spans="1:65" s="2" customFormat="1" ht="44.25" customHeight="1">
      <c r="A262" s="34"/>
      <c r="B262" s="35"/>
      <c r="C262" s="228" t="s">
        <v>528</v>
      </c>
      <c r="D262" s="228" t="s">
        <v>263</v>
      </c>
      <c r="E262" s="229" t="s">
        <v>870</v>
      </c>
      <c r="F262" s="230" t="s">
        <v>871</v>
      </c>
      <c r="G262" s="231" t="s">
        <v>170</v>
      </c>
      <c r="H262" s="232">
        <v>2</v>
      </c>
      <c r="I262" s="233"/>
      <c r="J262" s="234">
        <f t="shared" si="20"/>
        <v>0</v>
      </c>
      <c r="K262" s="235"/>
      <c r="L262" s="236"/>
      <c r="M262" s="237" t="s">
        <v>1</v>
      </c>
      <c r="N262" s="238" t="s">
        <v>42</v>
      </c>
      <c r="O262" s="71"/>
      <c r="P262" s="197">
        <f t="shared" si="21"/>
        <v>0</v>
      </c>
      <c r="Q262" s="197">
        <v>1.3999999999999999E-4</v>
      </c>
      <c r="R262" s="197">
        <f t="shared" si="22"/>
        <v>2.7999999999999998E-4</v>
      </c>
      <c r="S262" s="197">
        <v>0</v>
      </c>
      <c r="T262" s="198">
        <f t="shared" si="2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285</v>
      </c>
      <c r="AT262" s="199" t="s">
        <v>263</v>
      </c>
      <c r="AU262" s="199" t="s">
        <v>87</v>
      </c>
      <c r="AY262" s="17" t="s">
        <v>152</v>
      </c>
      <c r="BE262" s="200">
        <f t="shared" si="24"/>
        <v>0</v>
      </c>
      <c r="BF262" s="200">
        <f t="shared" si="25"/>
        <v>0</v>
      </c>
      <c r="BG262" s="200">
        <f t="shared" si="26"/>
        <v>0</v>
      </c>
      <c r="BH262" s="200">
        <f t="shared" si="27"/>
        <v>0</v>
      </c>
      <c r="BI262" s="200">
        <f t="shared" si="28"/>
        <v>0</v>
      </c>
      <c r="BJ262" s="17" t="s">
        <v>85</v>
      </c>
      <c r="BK262" s="200">
        <f t="shared" si="29"/>
        <v>0</v>
      </c>
      <c r="BL262" s="17" t="s">
        <v>235</v>
      </c>
      <c r="BM262" s="199" t="s">
        <v>872</v>
      </c>
    </row>
    <row r="263" spans="1:65" s="2" customFormat="1" ht="39">
      <c r="A263" s="34"/>
      <c r="B263" s="35"/>
      <c r="C263" s="36"/>
      <c r="D263" s="203" t="s">
        <v>172</v>
      </c>
      <c r="E263" s="36"/>
      <c r="F263" s="213" t="s">
        <v>873</v>
      </c>
      <c r="G263" s="36"/>
      <c r="H263" s="36"/>
      <c r="I263" s="214"/>
      <c r="J263" s="36"/>
      <c r="K263" s="36"/>
      <c r="L263" s="39"/>
      <c r="M263" s="215"/>
      <c r="N263" s="216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172</v>
      </c>
      <c r="AU263" s="17" t="s">
        <v>87</v>
      </c>
    </row>
    <row r="264" spans="1:65" s="2" customFormat="1" ht="16.5" customHeight="1">
      <c r="A264" s="34"/>
      <c r="B264" s="35"/>
      <c r="C264" s="187" t="s">
        <v>533</v>
      </c>
      <c r="D264" s="187" t="s">
        <v>155</v>
      </c>
      <c r="E264" s="188" t="s">
        <v>874</v>
      </c>
      <c r="F264" s="189" t="s">
        <v>875</v>
      </c>
      <c r="G264" s="190" t="s">
        <v>198</v>
      </c>
      <c r="H264" s="191">
        <v>80</v>
      </c>
      <c r="I264" s="192"/>
      <c r="J264" s="193">
        <f>ROUND(I264*H264,2)</f>
        <v>0</v>
      </c>
      <c r="K264" s="194"/>
      <c r="L264" s="39"/>
      <c r="M264" s="195" t="s">
        <v>1</v>
      </c>
      <c r="N264" s="196" t="s">
        <v>42</v>
      </c>
      <c r="O264" s="71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159</v>
      </c>
      <c r="AT264" s="199" t="s">
        <v>155</v>
      </c>
      <c r="AU264" s="199" t="s">
        <v>87</v>
      </c>
      <c r="AY264" s="17" t="s">
        <v>152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85</v>
      </c>
      <c r="BK264" s="200">
        <f>ROUND(I264*H264,2)</f>
        <v>0</v>
      </c>
      <c r="BL264" s="17" t="s">
        <v>159</v>
      </c>
      <c r="BM264" s="199" t="s">
        <v>876</v>
      </c>
    </row>
    <row r="265" spans="1:65" s="2" customFormat="1" ht="48.75">
      <c r="A265" s="34"/>
      <c r="B265" s="35"/>
      <c r="C265" s="36"/>
      <c r="D265" s="203" t="s">
        <v>172</v>
      </c>
      <c r="E265" s="36"/>
      <c r="F265" s="213" t="s">
        <v>877</v>
      </c>
      <c r="G265" s="36"/>
      <c r="H265" s="36"/>
      <c r="I265" s="214"/>
      <c r="J265" s="36"/>
      <c r="K265" s="36"/>
      <c r="L265" s="39"/>
      <c r="M265" s="215"/>
      <c r="N265" s="216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172</v>
      </c>
      <c r="AU265" s="17" t="s">
        <v>87</v>
      </c>
    </row>
    <row r="266" spans="1:65" s="2" customFormat="1" ht="16.5" customHeight="1">
      <c r="A266" s="34"/>
      <c r="B266" s="35"/>
      <c r="C266" s="228" t="s">
        <v>537</v>
      </c>
      <c r="D266" s="228" t="s">
        <v>263</v>
      </c>
      <c r="E266" s="229" t="s">
        <v>878</v>
      </c>
      <c r="F266" s="230" t="s">
        <v>879</v>
      </c>
      <c r="G266" s="231" t="s">
        <v>198</v>
      </c>
      <c r="H266" s="232">
        <v>80</v>
      </c>
      <c r="I266" s="233"/>
      <c r="J266" s="234">
        <f>ROUND(I266*H266,2)</f>
        <v>0</v>
      </c>
      <c r="K266" s="235"/>
      <c r="L266" s="236"/>
      <c r="M266" s="237" t="s">
        <v>1</v>
      </c>
      <c r="N266" s="238" t="s">
        <v>42</v>
      </c>
      <c r="O266" s="71"/>
      <c r="P266" s="197">
        <f>O266*H266</f>
        <v>0</v>
      </c>
      <c r="Q266" s="197">
        <v>2.5999999999999998E-4</v>
      </c>
      <c r="R266" s="197">
        <f>Q266*H266</f>
        <v>2.0799999999999999E-2</v>
      </c>
      <c r="S266" s="197">
        <v>0</v>
      </c>
      <c r="T266" s="19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195</v>
      </c>
      <c r="AT266" s="199" t="s">
        <v>263</v>
      </c>
      <c r="AU266" s="199" t="s">
        <v>87</v>
      </c>
      <c r="AY266" s="17" t="s">
        <v>152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7" t="s">
        <v>85</v>
      </c>
      <c r="BK266" s="200">
        <f>ROUND(I266*H266,2)</f>
        <v>0</v>
      </c>
      <c r="BL266" s="17" t="s">
        <v>159</v>
      </c>
      <c r="BM266" s="199" t="s">
        <v>880</v>
      </c>
    </row>
    <row r="267" spans="1:65" s="2" customFormat="1" ht="16.5" customHeight="1">
      <c r="A267" s="34"/>
      <c r="B267" s="35"/>
      <c r="C267" s="187" t="s">
        <v>541</v>
      </c>
      <c r="D267" s="187" t="s">
        <v>155</v>
      </c>
      <c r="E267" s="188" t="s">
        <v>881</v>
      </c>
      <c r="F267" s="189" t="s">
        <v>882</v>
      </c>
      <c r="G267" s="190" t="s">
        <v>198</v>
      </c>
      <c r="H267" s="191">
        <v>450</v>
      </c>
      <c r="I267" s="192"/>
      <c r="J267" s="193">
        <f>ROUND(I267*H267,2)</f>
        <v>0</v>
      </c>
      <c r="K267" s="194"/>
      <c r="L267" s="39"/>
      <c r="M267" s="195" t="s">
        <v>1</v>
      </c>
      <c r="N267" s="196" t="s">
        <v>42</v>
      </c>
      <c r="O267" s="7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235</v>
      </c>
      <c r="AT267" s="199" t="s">
        <v>155</v>
      </c>
      <c r="AU267" s="199" t="s">
        <v>87</v>
      </c>
      <c r="AY267" s="17" t="s">
        <v>152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85</v>
      </c>
      <c r="BK267" s="200">
        <f>ROUND(I267*H267,2)</f>
        <v>0</v>
      </c>
      <c r="BL267" s="17" t="s">
        <v>235</v>
      </c>
      <c r="BM267" s="199" t="s">
        <v>883</v>
      </c>
    </row>
    <row r="268" spans="1:65" s="2" customFormat="1" ht="24.2" customHeight="1">
      <c r="A268" s="34"/>
      <c r="B268" s="35"/>
      <c r="C268" s="228" t="s">
        <v>547</v>
      </c>
      <c r="D268" s="228" t="s">
        <v>263</v>
      </c>
      <c r="E268" s="229" t="s">
        <v>884</v>
      </c>
      <c r="F268" s="230" t="s">
        <v>885</v>
      </c>
      <c r="G268" s="231" t="s">
        <v>198</v>
      </c>
      <c r="H268" s="232">
        <v>472.5</v>
      </c>
      <c r="I268" s="233"/>
      <c r="J268" s="234">
        <f>ROUND(I268*H268,2)</f>
        <v>0</v>
      </c>
      <c r="K268" s="235"/>
      <c r="L268" s="236"/>
      <c r="M268" s="237" t="s">
        <v>1</v>
      </c>
      <c r="N268" s="238" t="s">
        <v>42</v>
      </c>
      <c r="O268" s="71"/>
      <c r="P268" s="197">
        <f>O268*H268</f>
        <v>0</v>
      </c>
      <c r="Q268" s="197">
        <v>3.0000000000000001E-5</v>
      </c>
      <c r="R268" s="197">
        <f>Q268*H268</f>
        <v>1.4175E-2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886</v>
      </c>
      <c r="AT268" s="199" t="s">
        <v>263</v>
      </c>
      <c r="AU268" s="199" t="s">
        <v>87</v>
      </c>
      <c r="AY268" s="17" t="s">
        <v>152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7" t="s">
        <v>85</v>
      </c>
      <c r="BK268" s="200">
        <f>ROUND(I268*H268,2)</f>
        <v>0</v>
      </c>
      <c r="BL268" s="17" t="s">
        <v>886</v>
      </c>
      <c r="BM268" s="199" t="s">
        <v>887</v>
      </c>
    </row>
    <row r="269" spans="1:65" s="13" customFormat="1" ht="11.25">
      <c r="B269" s="201"/>
      <c r="C269" s="202"/>
      <c r="D269" s="203" t="s">
        <v>161</v>
      </c>
      <c r="E269" s="202"/>
      <c r="F269" s="205" t="s">
        <v>888</v>
      </c>
      <c r="G269" s="202"/>
      <c r="H269" s="206">
        <v>472.5</v>
      </c>
      <c r="I269" s="207"/>
      <c r="J269" s="202"/>
      <c r="K269" s="202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161</v>
      </c>
      <c r="AU269" s="212" t="s">
        <v>87</v>
      </c>
      <c r="AV269" s="13" t="s">
        <v>87</v>
      </c>
      <c r="AW269" s="13" t="s">
        <v>4</v>
      </c>
      <c r="AX269" s="13" t="s">
        <v>85</v>
      </c>
      <c r="AY269" s="212" t="s">
        <v>152</v>
      </c>
    </row>
    <row r="270" spans="1:65" s="2" customFormat="1" ht="24.2" customHeight="1">
      <c r="A270" s="34"/>
      <c r="B270" s="35"/>
      <c r="C270" s="187" t="s">
        <v>553</v>
      </c>
      <c r="D270" s="187" t="s">
        <v>155</v>
      </c>
      <c r="E270" s="188" t="s">
        <v>889</v>
      </c>
      <c r="F270" s="189" t="s">
        <v>890</v>
      </c>
      <c r="G270" s="190" t="s">
        <v>170</v>
      </c>
      <c r="H270" s="191">
        <v>15</v>
      </c>
      <c r="I270" s="192"/>
      <c r="J270" s="193">
        <f>ROUND(I270*H270,2)</f>
        <v>0</v>
      </c>
      <c r="K270" s="194"/>
      <c r="L270" s="39"/>
      <c r="M270" s="195" t="s">
        <v>1</v>
      </c>
      <c r="N270" s="196" t="s">
        <v>42</v>
      </c>
      <c r="O270" s="71"/>
      <c r="P270" s="197">
        <f>O270*H270</f>
        <v>0</v>
      </c>
      <c r="Q270" s="197">
        <v>0</v>
      </c>
      <c r="R270" s="197">
        <f>Q270*H270</f>
        <v>0</v>
      </c>
      <c r="S270" s="197">
        <v>0</v>
      </c>
      <c r="T270" s="19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235</v>
      </c>
      <c r="AT270" s="199" t="s">
        <v>155</v>
      </c>
      <c r="AU270" s="199" t="s">
        <v>87</v>
      </c>
      <c r="AY270" s="17" t="s">
        <v>152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7" t="s">
        <v>85</v>
      </c>
      <c r="BK270" s="200">
        <f>ROUND(I270*H270,2)</f>
        <v>0</v>
      </c>
      <c r="BL270" s="17" t="s">
        <v>235</v>
      </c>
      <c r="BM270" s="199" t="s">
        <v>891</v>
      </c>
    </row>
    <row r="271" spans="1:65" s="2" customFormat="1" ht="24.2" customHeight="1">
      <c r="A271" s="34"/>
      <c r="B271" s="35"/>
      <c r="C271" s="228" t="s">
        <v>557</v>
      </c>
      <c r="D271" s="228" t="s">
        <v>263</v>
      </c>
      <c r="E271" s="229" t="s">
        <v>892</v>
      </c>
      <c r="F271" s="230" t="s">
        <v>893</v>
      </c>
      <c r="G271" s="231" t="s">
        <v>170</v>
      </c>
      <c r="H271" s="232">
        <v>15</v>
      </c>
      <c r="I271" s="233"/>
      <c r="J271" s="234">
        <f>ROUND(I271*H271,2)</f>
        <v>0</v>
      </c>
      <c r="K271" s="235"/>
      <c r="L271" s="236"/>
      <c r="M271" s="237" t="s">
        <v>1</v>
      </c>
      <c r="N271" s="238" t="s">
        <v>42</v>
      </c>
      <c r="O271" s="71"/>
      <c r="P271" s="197">
        <f>O271*H271</f>
        <v>0</v>
      </c>
      <c r="Q271" s="197">
        <v>5.0000000000000002E-5</v>
      </c>
      <c r="R271" s="197">
        <f>Q271*H271</f>
        <v>7.5000000000000002E-4</v>
      </c>
      <c r="S271" s="197">
        <v>0</v>
      </c>
      <c r="T271" s="19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886</v>
      </c>
      <c r="AT271" s="199" t="s">
        <v>263</v>
      </c>
      <c r="AU271" s="199" t="s">
        <v>87</v>
      </c>
      <c r="AY271" s="17" t="s">
        <v>152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85</v>
      </c>
      <c r="BK271" s="200">
        <f>ROUND(I271*H271,2)</f>
        <v>0</v>
      </c>
      <c r="BL271" s="17" t="s">
        <v>886</v>
      </c>
      <c r="BM271" s="199" t="s">
        <v>894</v>
      </c>
    </row>
    <row r="272" spans="1:65" s="2" customFormat="1" ht="24.2" customHeight="1">
      <c r="A272" s="34"/>
      <c r="B272" s="35"/>
      <c r="C272" s="187" t="s">
        <v>563</v>
      </c>
      <c r="D272" s="187" t="s">
        <v>155</v>
      </c>
      <c r="E272" s="188" t="s">
        <v>895</v>
      </c>
      <c r="F272" s="189" t="s">
        <v>896</v>
      </c>
      <c r="G272" s="190" t="s">
        <v>307</v>
      </c>
      <c r="H272" s="239"/>
      <c r="I272" s="192"/>
      <c r="J272" s="193">
        <f>ROUND(I272*H272,2)</f>
        <v>0</v>
      </c>
      <c r="K272" s="194"/>
      <c r="L272" s="39"/>
      <c r="M272" s="195" t="s">
        <v>1</v>
      </c>
      <c r="N272" s="196" t="s">
        <v>42</v>
      </c>
      <c r="O272" s="71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235</v>
      </c>
      <c r="AT272" s="199" t="s">
        <v>155</v>
      </c>
      <c r="AU272" s="199" t="s">
        <v>87</v>
      </c>
      <c r="AY272" s="17" t="s">
        <v>152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7" t="s">
        <v>85</v>
      </c>
      <c r="BK272" s="200">
        <f>ROUND(I272*H272,2)</f>
        <v>0</v>
      </c>
      <c r="BL272" s="17" t="s">
        <v>235</v>
      </c>
      <c r="BM272" s="199" t="s">
        <v>897</v>
      </c>
    </row>
    <row r="273" spans="1:65" s="12" customFormat="1" ht="22.9" customHeight="1">
      <c r="B273" s="171"/>
      <c r="C273" s="172"/>
      <c r="D273" s="173" t="s">
        <v>76</v>
      </c>
      <c r="E273" s="185" t="s">
        <v>898</v>
      </c>
      <c r="F273" s="185" t="s">
        <v>899</v>
      </c>
      <c r="G273" s="172"/>
      <c r="H273" s="172"/>
      <c r="I273" s="175"/>
      <c r="J273" s="186">
        <f>BK273</f>
        <v>0</v>
      </c>
      <c r="K273" s="172"/>
      <c r="L273" s="177"/>
      <c r="M273" s="178"/>
      <c r="N273" s="179"/>
      <c r="O273" s="179"/>
      <c r="P273" s="180">
        <f>SUM(P274:P275)</f>
        <v>0</v>
      </c>
      <c r="Q273" s="179"/>
      <c r="R273" s="180">
        <f>SUM(R274:R275)</f>
        <v>0</v>
      </c>
      <c r="S273" s="179"/>
      <c r="T273" s="181">
        <f>SUM(T274:T275)</f>
        <v>7.8E-2</v>
      </c>
      <c r="AR273" s="182" t="s">
        <v>87</v>
      </c>
      <c r="AT273" s="183" t="s">
        <v>76</v>
      </c>
      <c r="AU273" s="183" t="s">
        <v>85</v>
      </c>
      <c r="AY273" s="182" t="s">
        <v>152</v>
      </c>
      <c r="BK273" s="184">
        <f>SUM(BK274:BK275)</f>
        <v>0</v>
      </c>
    </row>
    <row r="274" spans="1:65" s="2" customFormat="1" ht="24.2" customHeight="1">
      <c r="A274" s="34"/>
      <c r="B274" s="35"/>
      <c r="C274" s="187" t="s">
        <v>568</v>
      </c>
      <c r="D274" s="187" t="s">
        <v>155</v>
      </c>
      <c r="E274" s="188" t="s">
        <v>900</v>
      </c>
      <c r="F274" s="189" t="s">
        <v>901</v>
      </c>
      <c r="G274" s="190" t="s">
        <v>170</v>
      </c>
      <c r="H274" s="191">
        <v>2</v>
      </c>
      <c r="I274" s="192"/>
      <c r="J274" s="193">
        <f>ROUND(I274*H274,2)</f>
        <v>0</v>
      </c>
      <c r="K274" s="194"/>
      <c r="L274" s="39"/>
      <c r="M274" s="195" t="s">
        <v>1</v>
      </c>
      <c r="N274" s="196" t="s">
        <v>42</v>
      </c>
      <c r="O274" s="71"/>
      <c r="P274" s="197">
        <f>O274*H274</f>
        <v>0</v>
      </c>
      <c r="Q274" s="197">
        <v>0</v>
      </c>
      <c r="R274" s="197">
        <f>Q274*H274</f>
        <v>0</v>
      </c>
      <c r="S274" s="197">
        <v>3.9E-2</v>
      </c>
      <c r="T274" s="198">
        <f>S274*H274</f>
        <v>7.8E-2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235</v>
      </c>
      <c r="AT274" s="199" t="s">
        <v>155</v>
      </c>
      <c r="AU274" s="199" t="s">
        <v>87</v>
      </c>
      <c r="AY274" s="17" t="s">
        <v>152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7" t="s">
        <v>85</v>
      </c>
      <c r="BK274" s="200">
        <f>ROUND(I274*H274,2)</f>
        <v>0</v>
      </c>
      <c r="BL274" s="17" t="s">
        <v>235</v>
      </c>
      <c r="BM274" s="199" t="s">
        <v>902</v>
      </c>
    </row>
    <row r="275" spans="1:65" s="2" customFormat="1" ht="24.2" customHeight="1">
      <c r="A275" s="34"/>
      <c r="B275" s="35"/>
      <c r="C275" s="187" t="s">
        <v>574</v>
      </c>
      <c r="D275" s="187" t="s">
        <v>155</v>
      </c>
      <c r="E275" s="188" t="s">
        <v>903</v>
      </c>
      <c r="F275" s="189" t="s">
        <v>904</v>
      </c>
      <c r="G275" s="190" t="s">
        <v>307</v>
      </c>
      <c r="H275" s="239"/>
      <c r="I275" s="192"/>
      <c r="J275" s="193">
        <f>ROUND(I275*H275,2)</f>
        <v>0</v>
      </c>
      <c r="K275" s="194"/>
      <c r="L275" s="39"/>
      <c r="M275" s="195" t="s">
        <v>1</v>
      </c>
      <c r="N275" s="196" t="s">
        <v>42</v>
      </c>
      <c r="O275" s="7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235</v>
      </c>
      <c r="AT275" s="199" t="s">
        <v>155</v>
      </c>
      <c r="AU275" s="199" t="s">
        <v>87</v>
      </c>
      <c r="AY275" s="17" t="s">
        <v>152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85</v>
      </c>
      <c r="BK275" s="200">
        <f>ROUND(I275*H275,2)</f>
        <v>0</v>
      </c>
      <c r="BL275" s="17" t="s">
        <v>235</v>
      </c>
      <c r="BM275" s="199" t="s">
        <v>905</v>
      </c>
    </row>
    <row r="276" spans="1:65" s="12" customFormat="1" ht="22.9" customHeight="1">
      <c r="B276" s="171"/>
      <c r="C276" s="172"/>
      <c r="D276" s="173" t="s">
        <v>76</v>
      </c>
      <c r="E276" s="185" t="s">
        <v>395</v>
      </c>
      <c r="F276" s="185" t="s">
        <v>396</v>
      </c>
      <c r="G276" s="172"/>
      <c r="H276" s="172"/>
      <c r="I276" s="175"/>
      <c r="J276" s="186">
        <f>BK276</f>
        <v>0</v>
      </c>
      <c r="K276" s="172"/>
      <c r="L276" s="177"/>
      <c r="M276" s="178"/>
      <c r="N276" s="179"/>
      <c r="O276" s="179"/>
      <c r="P276" s="180">
        <f>SUM(P277:P289)</f>
        <v>0</v>
      </c>
      <c r="Q276" s="179"/>
      <c r="R276" s="180">
        <f>SUM(R277:R289)</f>
        <v>0.74411000000000005</v>
      </c>
      <c r="S276" s="179"/>
      <c r="T276" s="181">
        <f>SUM(T277:T289)</f>
        <v>0.55595000000000006</v>
      </c>
      <c r="AR276" s="182" t="s">
        <v>87</v>
      </c>
      <c r="AT276" s="183" t="s">
        <v>76</v>
      </c>
      <c r="AU276" s="183" t="s">
        <v>85</v>
      </c>
      <c r="AY276" s="182" t="s">
        <v>152</v>
      </c>
      <c r="BK276" s="184">
        <f>SUM(BK277:BK289)</f>
        <v>0</v>
      </c>
    </row>
    <row r="277" spans="1:65" s="2" customFormat="1" ht="16.5" customHeight="1">
      <c r="A277" s="34"/>
      <c r="B277" s="35"/>
      <c r="C277" s="187" t="s">
        <v>578</v>
      </c>
      <c r="D277" s="187" t="s">
        <v>155</v>
      </c>
      <c r="E277" s="188" t="s">
        <v>906</v>
      </c>
      <c r="F277" s="189" t="s">
        <v>907</v>
      </c>
      <c r="G277" s="190" t="s">
        <v>198</v>
      </c>
      <c r="H277" s="191">
        <v>45</v>
      </c>
      <c r="I277" s="192"/>
      <c r="J277" s="193">
        <f>ROUND(I277*H277,2)</f>
        <v>0</v>
      </c>
      <c r="K277" s="194"/>
      <c r="L277" s="39"/>
      <c r="M277" s="195" t="s">
        <v>1</v>
      </c>
      <c r="N277" s="196" t="s">
        <v>42</v>
      </c>
      <c r="O277" s="71"/>
      <c r="P277" s="197">
        <f>O277*H277</f>
        <v>0</v>
      </c>
      <c r="Q277" s="197">
        <v>0</v>
      </c>
      <c r="R277" s="197">
        <f>Q277*H277</f>
        <v>0</v>
      </c>
      <c r="S277" s="197">
        <v>1.67E-3</v>
      </c>
      <c r="T277" s="198">
        <f>S277*H277</f>
        <v>7.5150000000000008E-2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235</v>
      </c>
      <c r="AT277" s="199" t="s">
        <v>155</v>
      </c>
      <c r="AU277" s="199" t="s">
        <v>87</v>
      </c>
      <c r="AY277" s="17" t="s">
        <v>152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7" t="s">
        <v>85</v>
      </c>
      <c r="BK277" s="200">
        <f>ROUND(I277*H277,2)</f>
        <v>0</v>
      </c>
      <c r="BL277" s="17" t="s">
        <v>235</v>
      </c>
      <c r="BM277" s="199" t="s">
        <v>908</v>
      </c>
    </row>
    <row r="278" spans="1:65" s="2" customFormat="1" ht="37.9" customHeight="1">
      <c r="A278" s="34"/>
      <c r="B278" s="35"/>
      <c r="C278" s="187" t="s">
        <v>583</v>
      </c>
      <c r="D278" s="187" t="s">
        <v>155</v>
      </c>
      <c r="E278" s="188" t="s">
        <v>909</v>
      </c>
      <c r="F278" s="189" t="s">
        <v>910</v>
      </c>
      <c r="G278" s="190" t="s">
        <v>198</v>
      </c>
      <c r="H278" s="191">
        <v>45</v>
      </c>
      <c r="I278" s="192"/>
      <c r="J278" s="193">
        <f>ROUND(I278*H278,2)</f>
        <v>0</v>
      </c>
      <c r="K278" s="194"/>
      <c r="L278" s="39"/>
      <c r="M278" s="195" t="s">
        <v>1</v>
      </c>
      <c r="N278" s="196" t="s">
        <v>42</v>
      </c>
      <c r="O278" s="71"/>
      <c r="P278" s="197">
        <f>O278*H278</f>
        <v>0</v>
      </c>
      <c r="Q278" s="197">
        <v>2.9099999999999998E-3</v>
      </c>
      <c r="R278" s="197">
        <f>Q278*H278</f>
        <v>0.13094999999999998</v>
      </c>
      <c r="S278" s="197">
        <v>0</v>
      </c>
      <c r="T278" s="19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235</v>
      </c>
      <c r="AT278" s="199" t="s">
        <v>155</v>
      </c>
      <c r="AU278" s="199" t="s">
        <v>87</v>
      </c>
      <c r="AY278" s="17" t="s">
        <v>152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7" t="s">
        <v>85</v>
      </c>
      <c r="BK278" s="200">
        <f>ROUND(I278*H278,2)</f>
        <v>0</v>
      </c>
      <c r="BL278" s="17" t="s">
        <v>235</v>
      </c>
      <c r="BM278" s="199" t="s">
        <v>911</v>
      </c>
    </row>
    <row r="279" spans="1:65" s="2" customFormat="1" ht="48.75">
      <c r="A279" s="34"/>
      <c r="B279" s="35"/>
      <c r="C279" s="36"/>
      <c r="D279" s="203" t="s">
        <v>172</v>
      </c>
      <c r="E279" s="36"/>
      <c r="F279" s="213" t="s">
        <v>912</v>
      </c>
      <c r="G279" s="36"/>
      <c r="H279" s="36"/>
      <c r="I279" s="214"/>
      <c r="J279" s="36"/>
      <c r="K279" s="36"/>
      <c r="L279" s="39"/>
      <c r="M279" s="215"/>
      <c r="N279" s="216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172</v>
      </c>
      <c r="AU279" s="17" t="s">
        <v>87</v>
      </c>
    </row>
    <row r="280" spans="1:65" s="2" customFormat="1" ht="21.75" customHeight="1">
      <c r="A280" s="34"/>
      <c r="B280" s="35"/>
      <c r="C280" s="187" t="s">
        <v>588</v>
      </c>
      <c r="D280" s="187" t="s">
        <v>155</v>
      </c>
      <c r="E280" s="188" t="s">
        <v>913</v>
      </c>
      <c r="F280" s="189" t="s">
        <v>914</v>
      </c>
      <c r="G280" s="190" t="s">
        <v>198</v>
      </c>
      <c r="H280" s="191">
        <v>152</v>
      </c>
      <c r="I280" s="192"/>
      <c r="J280" s="193">
        <f>ROUND(I280*H280,2)</f>
        <v>0</v>
      </c>
      <c r="K280" s="194"/>
      <c r="L280" s="39"/>
      <c r="M280" s="195" t="s">
        <v>1</v>
      </c>
      <c r="N280" s="196" t="s">
        <v>42</v>
      </c>
      <c r="O280" s="71"/>
      <c r="P280" s="197">
        <f>O280*H280</f>
        <v>0</v>
      </c>
      <c r="Q280" s="197">
        <v>0</v>
      </c>
      <c r="R280" s="197">
        <f>Q280*H280</f>
        <v>0</v>
      </c>
      <c r="S280" s="197">
        <v>2.2300000000000002E-3</v>
      </c>
      <c r="T280" s="198">
        <f>S280*H280</f>
        <v>0.33896000000000004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235</v>
      </c>
      <c r="AT280" s="199" t="s">
        <v>155</v>
      </c>
      <c r="AU280" s="199" t="s">
        <v>87</v>
      </c>
      <c r="AY280" s="17" t="s">
        <v>152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7" t="s">
        <v>85</v>
      </c>
      <c r="BK280" s="200">
        <f>ROUND(I280*H280,2)</f>
        <v>0</v>
      </c>
      <c r="BL280" s="17" t="s">
        <v>235</v>
      </c>
      <c r="BM280" s="199" t="s">
        <v>915</v>
      </c>
    </row>
    <row r="281" spans="1:65" s="13" customFormat="1" ht="11.25">
      <c r="B281" s="201"/>
      <c r="C281" s="202"/>
      <c r="D281" s="203" t="s">
        <v>161</v>
      </c>
      <c r="E281" s="204" t="s">
        <v>1</v>
      </c>
      <c r="F281" s="205" t="s">
        <v>916</v>
      </c>
      <c r="G281" s="202"/>
      <c r="H281" s="206">
        <v>152</v>
      </c>
      <c r="I281" s="207"/>
      <c r="J281" s="202"/>
      <c r="K281" s="202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161</v>
      </c>
      <c r="AU281" s="212" t="s">
        <v>87</v>
      </c>
      <c r="AV281" s="13" t="s">
        <v>87</v>
      </c>
      <c r="AW281" s="13" t="s">
        <v>34</v>
      </c>
      <c r="AX281" s="13" t="s">
        <v>85</v>
      </c>
      <c r="AY281" s="212" t="s">
        <v>152</v>
      </c>
    </row>
    <row r="282" spans="1:65" s="2" customFormat="1" ht="24.2" customHeight="1">
      <c r="A282" s="34"/>
      <c r="B282" s="35"/>
      <c r="C282" s="187" t="s">
        <v>592</v>
      </c>
      <c r="D282" s="187" t="s">
        <v>155</v>
      </c>
      <c r="E282" s="188" t="s">
        <v>917</v>
      </c>
      <c r="F282" s="189" t="s">
        <v>918</v>
      </c>
      <c r="G282" s="190" t="s">
        <v>198</v>
      </c>
      <c r="H282" s="191">
        <v>152</v>
      </c>
      <c r="I282" s="192"/>
      <c r="J282" s="193">
        <f>ROUND(I282*H282,2)</f>
        <v>0</v>
      </c>
      <c r="K282" s="194"/>
      <c r="L282" s="39"/>
      <c r="M282" s="195" t="s">
        <v>1</v>
      </c>
      <c r="N282" s="196" t="s">
        <v>42</v>
      </c>
      <c r="O282" s="71"/>
      <c r="P282" s="197">
        <f>O282*H282</f>
        <v>0</v>
      </c>
      <c r="Q282" s="197">
        <v>3.5200000000000001E-3</v>
      </c>
      <c r="R282" s="197">
        <f>Q282*H282</f>
        <v>0.53504000000000007</v>
      </c>
      <c r="S282" s="197">
        <v>0</v>
      </c>
      <c r="T282" s="19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9" t="s">
        <v>235</v>
      </c>
      <c r="AT282" s="199" t="s">
        <v>155</v>
      </c>
      <c r="AU282" s="199" t="s">
        <v>87</v>
      </c>
      <c r="AY282" s="17" t="s">
        <v>152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17" t="s">
        <v>85</v>
      </c>
      <c r="BK282" s="200">
        <f>ROUND(I282*H282,2)</f>
        <v>0</v>
      </c>
      <c r="BL282" s="17" t="s">
        <v>235</v>
      </c>
      <c r="BM282" s="199" t="s">
        <v>919</v>
      </c>
    </row>
    <row r="283" spans="1:65" s="2" customFormat="1" ht="48.75">
      <c r="A283" s="34"/>
      <c r="B283" s="35"/>
      <c r="C283" s="36"/>
      <c r="D283" s="203" t="s">
        <v>172</v>
      </c>
      <c r="E283" s="36"/>
      <c r="F283" s="213" t="s">
        <v>912</v>
      </c>
      <c r="G283" s="36"/>
      <c r="H283" s="36"/>
      <c r="I283" s="214"/>
      <c r="J283" s="36"/>
      <c r="K283" s="36"/>
      <c r="L283" s="39"/>
      <c r="M283" s="215"/>
      <c r="N283" s="216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172</v>
      </c>
      <c r="AU283" s="17" t="s">
        <v>87</v>
      </c>
    </row>
    <row r="284" spans="1:65" s="2" customFormat="1" ht="33" customHeight="1">
      <c r="A284" s="34"/>
      <c r="B284" s="35"/>
      <c r="C284" s="187" t="s">
        <v>920</v>
      </c>
      <c r="D284" s="187" t="s">
        <v>155</v>
      </c>
      <c r="E284" s="188" t="s">
        <v>921</v>
      </c>
      <c r="F284" s="189" t="s">
        <v>922</v>
      </c>
      <c r="G284" s="190" t="s">
        <v>170</v>
      </c>
      <c r="H284" s="191">
        <v>66</v>
      </c>
      <c r="I284" s="192"/>
      <c r="J284" s="193">
        <f>ROUND(I284*H284,2)</f>
        <v>0</v>
      </c>
      <c r="K284" s="194"/>
      <c r="L284" s="39"/>
      <c r="M284" s="195" t="s">
        <v>1</v>
      </c>
      <c r="N284" s="196" t="s">
        <v>42</v>
      </c>
      <c r="O284" s="71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235</v>
      </c>
      <c r="AT284" s="199" t="s">
        <v>155</v>
      </c>
      <c r="AU284" s="199" t="s">
        <v>87</v>
      </c>
      <c r="AY284" s="17" t="s">
        <v>152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85</v>
      </c>
      <c r="BK284" s="200">
        <f>ROUND(I284*H284,2)</f>
        <v>0</v>
      </c>
      <c r="BL284" s="17" t="s">
        <v>235</v>
      </c>
      <c r="BM284" s="199" t="s">
        <v>923</v>
      </c>
    </row>
    <row r="285" spans="1:65" s="2" customFormat="1" ht="16.5" customHeight="1">
      <c r="A285" s="34"/>
      <c r="B285" s="35"/>
      <c r="C285" s="187" t="s">
        <v>924</v>
      </c>
      <c r="D285" s="187" t="s">
        <v>155</v>
      </c>
      <c r="E285" s="188" t="s">
        <v>925</v>
      </c>
      <c r="F285" s="189" t="s">
        <v>926</v>
      </c>
      <c r="G285" s="190" t="s">
        <v>198</v>
      </c>
      <c r="H285" s="191">
        <v>36</v>
      </c>
      <c r="I285" s="192"/>
      <c r="J285" s="193">
        <f>ROUND(I285*H285,2)</f>
        <v>0</v>
      </c>
      <c r="K285" s="194"/>
      <c r="L285" s="39"/>
      <c r="M285" s="195" t="s">
        <v>1</v>
      </c>
      <c r="N285" s="196" t="s">
        <v>42</v>
      </c>
      <c r="O285" s="71"/>
      <c r="P285" s="197">
        <f>O285*H285</f>
        <v>0</v>
      </c>
      <c r="Q285" s="197">
        <v>0</v>
      </c>
      <c r="R285" s="197">
        <f>Q285*H285</f>
        <v>0</v>
      </c>
      <c r="S285" s="197">
        <v>3.9399999999999999E-3</v>
      </c>
      <c r="T285" s="198">
        <f>S285*H285</f>
        <v>0.14183999999999999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235</v>
      </c>
      <c r="AT285" s="199" t="s">
        <v>155</v>
      </c>
      <c r="AU285" s="199" t="s">
        <v>87</v>
      </c>
      <c r="AY285" s="17" t="s">
        <v>152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7" t="s">
        <v>85</v>
      </c>
      <c r="BK285" s="200">
        <f>ROUND(I285*H285,2)</f>
        <v>0</v>
      </c>
      <c r="BL285" s="17" t="s">
        <v>235</v>
      </c>
      <c r="BM285" s="199" t="s">
        <v>927</v>
      </c>
    </row>
    <row r="286" spans="1:65" s="13" customFormat="1" ht="11.25">
      <c r="B286" s="201"/>
      <c r="C286" s="202"/>
      <c r="D286" s="203" t="s">
        <v>161</v>
      </c>
      <c r="E286" s="204" t="s">
        <v>1</v>
      </c>
      <c r="F286" s="205" t="s">
        <v>928</v>
      </c>
      <c r="G286" s="202"/>
      <c r="H286" s="206">
        <v>36</v>
      </c>
      <c r="I286" s="207"/>
      <c r="J286" s="202"/>
      <c r="K286" s="202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161</v>
      </c>
      <c r="AU286" s="212" t="s">
        <v>87</v>
      </c>
      <c r="AV286" s="13" t="s">
        <v>87</v>
      </c>
      <c r="AW286" s="13" t="s">
        <v>34</v>
      </c>
      <c r="AX286" s="13" t="s">
        <v>85</v>
      </c>
      <c r="AY286" s="212" t="s">
        <v>152</v>
      </c>
    </row>
    <row r="287" spans="1:65" s="2" customFormat="1" ht="24.2" customHeight="1">
      <c r="A287" s="34"/>
      <c r="B287" s="35"/>
      <c r="C287" s="187" t="s">
        <v>929</v>
      </c>
      <c r="D287" s="187" t="s">
        <v>155</v>
      </c>
      <c r="E287" s="188" t="s">
        <v>930</v>
      </c>
      <c r="F287" s="189" t="s">
        <v>931</v>
      </c>
      <c r="G287" s="190" t="s">
        <v>198</v>
      </c>
      <c r="H287" s="191">
        <v>36</v>
      </c>
      <c r="I287" s="192"/>
      <c r="J287" s="193">
        <f>ROUND(I287*H287,2)</f>
        <v>0</v>
      </c>
      <c r="K287" s="194"/>
      <c r="L287" s="39"/>
      <c r="M287" s="195" t="s">
        <v>1</v>
      </c>
      <c r="N287" s="196" t="s">
        <v>42</v>
      </c>
      <c r="O287" s="71"/>
      <c r="P287" s="197">
        <f>O287*H287</f>
        <v>0</v>
      </c>
      <c r="Q287" s="197">
        <v>2.1700000000000001E-3</v>
      </c>
      <c r="R287" s="197">
        <f>Q287*H287</f>
        <v>7.8119999999999995E-2</v>
      </c>
      <c r="S287" s="197">
        <v>0</v>
      </c>
      <c r="T287" s="19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235</v>
      </c>
      <c r="AT287" s="199" t="s">
        <v>155</v>
      </c>
      <c r="AU287" s="199" t="s">
        <v>87</v>
      </c>
      <c r="AY287" s="17" t="s">
        <v>152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7" t="s">
        <v>85</v>
      </c>
      <c r="BK287" s="200">
        <f>ROUND(I287*H287,2)</f>
        <v>0</v>
      </c>
      <c r="BL287" s="17" t="s">
        <v>235</v>
      </c>
      <c r="BM287" s="199" t="s">
        <v>932</v>
      </c>
    </row>
    <row r="288" spans="1:65" s="2" customFormat="1" ht="58.5">
      <c r="A288" s="34"/>
      <c r="B288" s="35"/>
      <c r="C288" s="36"/>
      <c r="D288" s="203" t="s">
        <v>172</v>
      </c>
      <c r="E288" s="36"/>
      <c r="F288" s="213" t="s">
        <v>933</v>
      </c>
      <c r="G288" s="36"/>
      <c r="H288" s="36"/>
      <c r="I288" s="214"/>
      <c r="J288" s="36"/>
      <c r="K288" s="36"/>
      <c r="L288" s="39"/>
      <c r="M288" s="215"/>
      <c r="N288" s="216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172</v>
      </c>
      <c r="AU288" s="17" t="s">
        <v>87</v>
      </c>
    </row>
    <row r="289" spans="1:65" s="2" customFormat="1" ht="24.2" customHeight="1">
      <c r="A289" s="34"/>
      <c r="B289" s="35"/>
      <c r="C289" s="187" t="s">
        <v>934</v>
      </c>
      <c r="D289" s="187" t="s">
        <v>155</v>
      </c>
      <c r="E289" s="188" t="s">
        <v>935</v>
      </c>
      <c r="F289" s="189" t="s">
        <v>936</v>
      </c>
      <c r="G289" s="190" t="s">
        <v>307</v>
      </c>
      <c r="H289" s="239"/>
      <c r="I289" s="192"/>
      <c r="J289" s="193">
        <f>ROUND(I289*H289,2)</f>
        <v>0</v>
      </c>
      <c r="K289" s="194"/>
      <c r="L289" s="39"/>
      <c r="M289" s="195" t="s">
        <v>1</v>
      </c>
      <c r="N289" s="196" t="s">
        <v>42</v>
      </c>
      <c r="O289" s="71"/>
      <c r="P289" s="197">
        <f>O289*H289</f>
        <v>0</v>
      </c>
      <c r="Q289" s="197">
        <v>0</v>
      </c>
      <c r="R289" s="197">
        <f>Q289*H289</f>
        <v>0</v>
      </c>
      <c r="S289" s="197">
        <v>0</v>
      </c>
      <c r="T289" s="19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9" t="s">
        <v>235</v>
      </c>
      <c r="AT289" s="199" t="s">
        <v>155</v>
      </c>
      <c r="AU289" s="199" t="s">
        <v>87</v>
      </c>
      <c r="AY289" s="17" t="s">
        <v>152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7" t="s">
        <v>85</v>
      </c>
      <c r="BK289" s="200">
        <f>ROUND(I289*H289,2)</f>
        <v>0</v>
      </c>
      <c r="BL289" s="17" t="s">
        <v>235</v>
      </c>
      <c r="BM289" s="199" t="s">
        <v>937</v>
      </c>
    </row>
    <row r="290" spans="1:65" s="12" customFormat="1" ht="22.9" customHeight="1">
      <c r="B290" s="171"/>
      <c r="C290" s="172"/>
      <c r="D290" s="173" t="s">
        <v>76</v>
      </c>
      <c r="E290" s="185" t="s">
        <v>938</v>
      </c>
      <c r="F290" s="185" t="s">
        <v>939</v>
      </c>
      <c r="G290" s="172"/>
      <c r="H290" s="172"/>
      <c r="I290" s="175"/>
      <c r="J290" s="186">
        <f>BK290</f>
        <v>0</v>
      </c>
      <c r="K290" s="172"/>
      <c r="L290" s="177"/>
      <c r="M290" s="178"/>
      <c r="N290" s="179"/>
      <c r="O290" s="179"/>
      <c r="P290" s="180">
        <f>SUM(P291:P350)</f>
        <v>0</v>
      </c>
      <c r="Q290" s="179"/>
      <c r="R290" s="180">
        <f>SUM(R291:R350)</f>
        <v>2.2552916000000005</v>
      </c>
      <c r="S290" s="179"/>
      <c r="T290" s="181">
        <f>SUM(T291:T350)</f>
        <v>0.123</v>
      </c>
      <c r="AR290" s="182" t="s">
        <v>87</v>
      </c>
      <c r="AT290" s="183" t="s">
        <v>76</v>
      </c>
      <c r="AU290" s="183" t="s">
        <v>85</v>
      </c>
      <c r="AY290" s="182" t="s">
        <v>152</v>
      </c>
      <c r="BK290" s="184">
        <f>SUM(BK291:BK350)</f>
        <v>0</v>
      </c>
    </row>
    <row r="291" spans="1:65" s="2" customFormat="1" ht="24.2" customHeight="1">
      <c r="A291" s="34"/>
      <c r="B291" s="35"/>
      <c r="C291" s="187" t="s">
        <v>940</v>
      </c>
      <c r="D291" s="187" t="s">
        <v>155</v>
      </c>
      <c r="E291" s="188" t="s">
        <v>941</v>
      </c>
      <c r="F291" s="189" t="s">
        <v>942</v>
      </c>
      <c r="G291" s="190" t="s">
        <v>170</v>
      </c>
      <c r="H291" s="191">
        <v>14</v>
      </c>
      <c r="I291" s="192"/>
      <c r="J291" s="193">
        <f>ROUND(I291*H291,2)</f>
        <v>0</v>
      </c>
      <c r="K291" s="194"/>
      <c r="L291" s="39"/>
      <c r="M291" s="195" t="s">
        <v>1</v>
      </c>
      <c r="N291" s="196" t="s">
        <v>42</v>
      </c>
      <c r="O291" s="71"/>
      <c r="P291" s="197">
        <f>O291*H291</f>
        <v>0</v>
      </c>
      <c r="Q291" s="197">
        <v>2.7E-4</v>
      </c>
      <c r="R291" s="197">
        <f>Q291*H291</f>
        <v>3.7799999999999999E-3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235</v>
      </c>
      <c r="AT291" s="199" t="s">
        <v>155</v>
      </c>
      <c r="AU291" s="199" t="s">
        <v>87</v>
      </c>
      <c r="AY291" s="17" t="s">
        <v>152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85</v>
      </c>
      <c r="BK291" s="200">
        <f>ROUND(I291*H291,2)</f>
        <v>0</v>
      </c>
      <c r="BL291" s="17" t="s">
        <v>235</v>
      </c>
      <c r="BM291" s="199" t="s">
        <v>943</v>
      </c>
    </row>
    <row r="292" spans="1:65" s="2" customFormat="1" ht="66.75" customHeight="1">
      <c r="A292" s="34"/>
      <c r="B292" s="35"/>
      <c r="C292" s="228" t="s">
        <v>944</v>
      </c>
      <c r="D292" s="228" t="s">
        <v>263</v>
      </c>
      <c r="E292" s="229" t="s">
        <v>945</v>
      </c>
      <c r="F292" s="230" t="s">
        <v>946</v>
      </c>
      <c r="G292" s="231" t="s">
        <v>170</v>
      </c>
      <c r="H292" s="232">
        <v>14</v>
      </c>
      <c r="I292" s="233"/>
      <c r="J292" s="234">
        <f>ROUND(I292*H292,2)</f>
        <v>0</v>
      </c>
      <c r="K292" s="235"/>
      <c r="L292" s="236"/>
      <c r="M292" s="237" t="s">
        <v>1</v>
      </c>
      <c r="N292" s="238" t="s">
        <v>42</v>
      </c>
      <c r="O292" s="71"/>
      <c r="P292" s="197">
        <f>O292*H292</f>
        <v>0</v>
      </c>
      <c r="Q292" s="197">
        <v>2.8000000000000001E-2</v>
      </c>
      <c r="R292" s="197">
        <f>Q292*H292</f>
        <v>0.39200000000000002</v>
      </c>
      <c r="S292" s="197">
        <v>0</v>
      </c>
      <c r="T292" s="19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9" t="s">
        <v>285</v>
      </c>
      <c r="AT292" s="199" t="s">
        <v>263</v>
      </c>
      <c r="AU292" s="199" t="s">
        <v>87</v>
      </c>
      <c r="AY292" s="17" t="s">
        <v>152</v>
      </c>
      <c r="BE292" s="200">
        <f>IF(N292="základní",J292,0)</f>
        <v>0</v>
      </c>
      <c r="BF292" s="200">
        <f>IF(N292="snížená",J292,0)</f>
        <v>0</v>
      </c>
      <c r="BG292" s="200">
        <f>IF(N292="zákl. přenesená",J292,0)</f>
        <v>0</v>
      </c>
      <c r="BH292" s="200">
        <f>IF(N292="sníž. přenesená",J292,0)</f>
        <v>0</v>
      </c>
      <c r="BI292" s="200">
        <f>IF(N292="nulová",J292,0)</f>
        <v>0</v>
      </c>
      <c r="BJ292" s="17" t="s">
        <v>85</v>
      </c>
      <c r="BK292" s="200">
        <f>ROUND(I292*H292,2)</f>
        <v>0</v>
      </c>
      <c r="BL292" s="17" t="s">
        <v>235</v>
      </c>
      <c r="BM292" s="199" t="s">
        <v>947</v>
      </c>
    </row>
    <row r="293" spans="1:65" s="2" customFormat="1" ht="117">
      <c r="A293" s="34"/>
      <c r="B293" s="35"/>
      <c r="C293" s="36"/>
      <c r="D293" s="203" t="s">
        <v>172</v>
      </c>
      <c r="E293" s="36"/>
      <c r="F293" s="213" t="s">
        <v>948</v>
      </c>
      <c r="G293" s="36"/>
      <c r="H293" s="36"/>
      <c r="I293" s="214"/>
      <c r="J293" s="36"/>
      <c r="K293" s="36"/>
      <c r="L293" s="39"/>
      <c r="M293" s="215"/>
      <c r="N293" s="216"/>
      <c r="O293" s="71"/>
      <c r="P293" s="71"/>
      <c r="Q293" s="71"/>
      <c r="R293" s="71"/>
      <c r="S293" s="71"/>
      <c r="T293" s="72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172</v>
      </c>
      <c r="AU293" s="17" t="s">
        <v>87</v>
      </c>
    </row>
    <row r="294" spans="1:65" s="13" customFormat="1" ht="11.25">
      <c r="B294" s="201"/>
      <c r="C294" s="202"/>
      <c r="D294" s="203" t="s">
        <v>161</v>
      </c>
      <c r="E294" s="204" t="s">
        <v>1</v>
      </c>
      <c r="F294" s="205" t="s">
        <v>949</v>
      </c>
      <c r="G294" s="202"/>
      <c r="H294" s="206">
        <v>14</v>
      </c>
      <c r="I294" s="207"/>
      <c r="J294" s="202"/>
      <c r="K294" s="202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161</v>
      </c>
      <c r="AU294" s="212" t="s">
        <v>87</v>
      </c>
      <c r="AV294" s="13" t="s">
        <v>87</v>
      </c>
      <c r="AW294" s="13" t="s">
        <v>34</v>
      </c>
      <c r="AX294" s="13" t="s">
        <v>85</v>
      </c>
      <c r="AY294" s="212" t="s">
        <v>152</v>
      </c>
    </row>
    <row r="295" spans="1:65" s="2" customFormat="1" ht="24.2" customHeight="1">
      <c r="A295" s="34"/>
      <c r="B295" s="35"/>
      <c r="C295" s="187" t="s">
        <v>950</v>
      </c>
      <c r="D295" s="187" t="s">
        <v>155</v>
      </c>
      <c r="E295" s="188" t="s">
        <v>951</v>
      </c>
      <c r="F295" s="189" t="s">
        <v>952</v>
      </c>
      <c r="G295" s="190" t="s">
        <v>165</v>
      </c>
      <c r="H295" s="191">
        <v>56.76</v>
      </c>
      <c r="I295" s="192"/>
      <c r="J295" s="193">
        <f>ROUND(I295*H295,2)</f>
        <v>0</v>
      </c>
      <c r="K295" s="194"/>
      <c r="L295" s="39"/>
      <c r="M295" s="195" t="s">
        <v>1</v>
      </c>
      <c r="N295" s="196" t="s">
        <v>42</v>
      </c>
      <c r="O295" s="71"/>
      <c r="P295" s="197">
        <f>O295*H295</f>
        <v>0</v>
      </c>
      <c r="Q295" s="197">
        <v>2.5999999999999998E-4</v>
      </c>
      <c r="R295" s="197">
        <f>Q295*H295</f>
        <v>1.4757599999999997E-2</v>
      </c>
      <c r="S295" s="197">
        <v>0</v>
      </c>
      <c r="T295" s="19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9" t="s">
        <v>235</v>
      </c>
      <c r="AT295" s="199" t="s">
        <v>155</v>
      </c>
      <c r="AU295" s="199" t="s">
        <v>87</v>
      </c>
      <c r="AY295" s="17" t="s">
        <v>152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7" t="s">
        <v>85</v>
      </c>
      <c r="BK295" s="200">
        <f>ROUND(I295*H295,2)</f>
        <v>0</v>
      </c>
      <c r="BL295" s="17" t="s">
        <v>235</v>
      </c>
      <c r="BM295" s="199" t="s">
        <v>953</v>
      </c>
    </row>
    <row r="296" spans="1:65" s="13" customFormat="1" ht="11.25">
      <c r="B296" s="201"/>
      <c r="C296" s="202"/>
      <c r="D296" s="203" t="s">
        <v>161</v>
      </c>
      <c r="E296" s="204" t="s">
        <v>1</v>
      </c>
      <c r="F296" s="205" t="s">
        <v>954</v>
      </c>
      <c r="G296" s="202"/>
      <c r="H296" s="206">
        <v>56.76</v>
      </c>
      <c r="I296" s="207"/>
      <c r="J296" s="202"/>
      <c r="K296" s="202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161</v>
      </c>
      <c r="AU296" s="212" t="s">
        <v>87</v>
      </c>
      <c r="AV296" s="13" t="s">
        <v>87</v>
      </c>
      <c r="AW296" s="13" t="s">
        <v>34</v>
      </c>
      <c r="AX296" s="13" t="s">
        <v>85</v>
      </c>
      <c r="AY296" s="212" t="s">
        <v>152</v>
      </c>
    </row>
    <row r="297" spans="1:65" s="2" customFormat="1" ht="76.349999999999994" customHeight="1">
      <c r="A297" s="34"/>
      <c r="B297" s="35"/>
      <c r="C297" s="228" t="s">
        <v>955</v>
      </c>
      <c r="D297" s="228" t="s">
        <v>263</v>
      </c>
      <c r="E297" s="229" t="s">
        <v>956</v>
      </c>
      <c r="F297" s="230" t="s">
        <v>957</v>
      </c>
      <c r="G297" s="231" t="s">
        <v>170</v>
      </c>
      <c r="H297" s="232">
        <v>10</v>
      </c>
      <c r="I297" s="233"/>
      <c r="J297" s="234">
        <f>ROUND(I297*H297,2)</f>
        <v>0</v>
      </c>
      <c r="K297" s="235"/>
      <c r="L297" s="236"/>
      <c r="M297" s="237" t="s">
        <v>1</v>
      </c>
      <c r="N297" s="238" t="s">
        <v>42</v>
      </c>
      <c r="O297" s="71"/>
      <c r="P297" s="197">
        <f>O297*H297</f>
        <v>0</v>
      </c>
      <c r="Q297" s="197">
        <v>2.8000000000000001E-2</v>
      </c>
      <c r="R297" s="197">
        <f>Q297*H297</f>
        <v>0.28000000000000003</v>
      </c>
      <c r="S297" s="197">
        <v>0</v>
      </c>
      <c r="T297" s="19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9" t="s">
        <v>285</v>
      </c>
      <c r="AT297" s="199" t="s">
        <v>263</v>
      </c>
      <c r="AU297" s="199" t="s">
        <v>87</v>
      </c>
      <c r="AY297" s="17" t="s">
        <v>152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7" t="s">
        <v>85</v>
      </c>
      <c r="BK297" s="200">
        <f>ROUND(I297*H297,2)</f>
        <v>0</v>
      </c>
      <c r="BL297" s="17" t="s">
        <v>235</v>
      </c>
      <c r="BM297" s="199" t="s">
        <v>958</v>
      </c>
    </row>
    <row r="298" spans="1:65" s="2" customFormat="1" ht="97.5">
      <c r="A298" s="34"/>
      <c r="B298" s="35"/>
      <c r="C298" s="36"/>
      <c r="D298" s="203" t="s">
        <v>172</v>
      </c>
      <c r="E298" s="36"/>
      <c r="F298" s="213" t="s">
        <v>959</v>
      </c>
      <c r="G298" s="36"/>
      <c r="H298" s="36"/>
      <c r="I298" s="214"/>
      <c r="J298" s="36"/>
      <c r="K298" s="36"/>
      <c r="L298" s="39"/>
      <c r="M298" s="215"/>
      <c r="N298" s="216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172</v>
      </c>
      <c r="AU298" s="17" t="s">
        <v>87</v>
      </c>
    </row>
    <row r="299" spans="1:65" s="13" customFormat="1" ht="11.25">
      <c r="B299" s="201"/>
      <c r="C299" s="202"/>
      <c r="D299" s="203" t="s">
        <v>161</v>
      </c>
      <c r="E299" s="204" t="s">
        <v>1</v>
      </c>
      <c r="F299" s="205" t="s">
        <v>960</v>
      </c>
      <c r="G299" s="202"/>
      <c r="H299" s="206">
        <v>10</v>
      </c>
      <c r="I299" s="207"/>
      <c r="J299" s="202"/>
      <c r="K299" s="202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161</v>
      </c>
      <c r="AU299" s="212" t="s">
        <v>87</v>
      </c>
      <c r="AV299" s="13" t="s">
        <v>87</v>
      </c>
      <c r="AW299" s="13" t="s">
        <v>34</v>
      </c>
      <c r="AX299" s="13" t="s">
        <v>85</v>
      </c>
      <c r="AY299" s="212" t="s">
        <v>152</v>
      </c>
    </row>
    <row r="300" spans="1:65" s="2" customFormat="1" ht="66.75" customHeight="1">
      <c r="A300" s="34"/>
      <c r="B300" s="35"/>
      <c r="C300" s="228" t="s">
        <v>961</v>
      </c>
      <c r="D300" s="228" t="s">
        <v>263</v>
      </c>
      <c r="E300" s="229" t="s">
        <v>962</v>
      </c>
      <c r="F300" s="230" t="s">
        <v>963</v>
      </c>
      <c r="G300" s="231" t="s">
        <v>170</v>
      </c>
      <c r="H300" s="232">
        <v>1</v>
      </c>
      <c r="I300" s="233"/>
      <c r="J300" s="234">
        <f>ROUND(I300*H300,2)</f>
        <v>0</v>
      </c>
      <c r="K300" s="235"/>
      <c r="L300" s="236"/>
      <c r="M300" s="237" t="s">
        <v>1</v>
      </c>
      <c r="N300" s="238" t="s">
        <v>42</v>
      </c>
      <c r="O300" s="71"/>
      <c r="P300" s="197">
        <f>O300*H300</f>
        <v>0</v>
      </c>
      <c r="Q300" s="197">
        <v>2.8000000000000001E-2</v>
      </c>
      <c r="R300" s="197">
        <f>Q300*H300</f>
        <v>2.8000000000000001E-2</v>
      </c>
      <c r="S300" s="197">
        <v>0</v>
      </c>
      <c r="T300" s="19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285</v>
      </c>
      <c r="AT300" s="199" t="s">
        <v>263</v>
      </c>
      <c r="AU300" s="199" t="s">
        <v>87</v>
      </c>
      <c r="AY300" s="17" t="s">
        <v>152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7" t="s">
        <v>85</v>
      </c>
      <c r="BK300" s="200">
        <f>ROUND(I300*H300,2)</f>
        <v>0</v>
      </c>
      <c r="BL300" s="17" t="s">
        <v>235</v>
      </c>
      <c r="BM300" s="199" t="s">
        <v>964</v>
      </c>
    </row>
    <row r="301" spans="1:65" s="2" customFormat="1" ht="146.25">
      <c r="A301" s="34"/>
      <c r="B301" s="35"/>
      <c r="C301" s="36"/>
      <c r="D301" s="203" t="s">
        <v>172</v>
      </c>
      <c r="E301" s="36"/>
      <c r="F301" s="213" t="s">
        <v>965</v>
      </c>
      <c r="G301" s="36"/>
      <c r="H301" s="36"/>
      <c r="I301" s="214"/>
      <c r="J301" s="36"/>
      <c r="K301" s="36"/>
      <c r="L301" s="39"/>
      <c r="M301" s="215"/>
      <c r="N301" s="216"/>
      <c r="O301" s="71"/>
      <c r="P301" s="71"/>
      <c r="Q301" s="71"/>
      <c r="R301" s="71"/>
      <c r="S301" s="71"/>
      <c r="T301" s="72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172</v>
      </c>
      <c r="AU301" s="17" t="s">
        <v>87</v>
      </c>
    </row>
    <row r="302" spans="1:65" s="13" customFormat="1" ht="11.25">
      <c r="B302" s="201"/>
      <c r="C302" s="202"/>
      <c r="D302" s="203" t="s">
        <v>161</v>
      </c>
      <c r="E302" s="204" t="s">
        <v>1</v>
      </c>
      <c r="F302" s="205" t="s">
        <v>966</v>
      </c>
      <c r="G302" s="202"/>
      <c r="H302" s="206">
        <v>1</v>
      </c>
      <c r="I302" s="207"/>
      <c r="J302" s="202"/>
      <c r="K302" s="202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161</v>
      </c>
      <c r="AU302" s="212" t="s">
        <v>87</v>
      </c>
      <c r="AV302" s="13" t="s">
        <v>87</v>
      </c>
      <c r="AW302" s="13" t="s">
        <v>34</v>
      </c>
      <c r="AX302" s="13" t="s">
        <v>85</v>
      </c>
      <c r="AY302" s="212" t="s">
        <v>152</v>
      </c>
    </row>
    <row r="303" spans="1:65" s="2" customFormat="1" ht="76.349999999999994" customHeight="1">
      <c r="A303" s="34"/>
      <c r="B303" s="35"/>
      <c r="C303" s="228" t="s">
        <v>967</v>
      </c>
      <c r="D303" s="228" t="s">
        <v>263</v>
      </c>
      <c r="E303" s="229" t="s">
        <v>968</v>
      </c>
      <c r="F303" s="230" t="s">
        <v>969</v>
      </c>
      <c r="G303" s="231" t="s">
        <v>170</v>
      </c>
      <c r="H303" s="232">
        <v>2</v>
      </c>
      <c r="I303" s="233"/>
      <c r="J303" s="234">
        <f>ROUND(I303*H303,2)</f>
        <v>0</v>
      </c>
      <c r="K303" s="235"/>
      <c r="L303" s="236"/>
      <c r="M303" s="237" t="s">
        <v>1</v>
      </c>
      <c r="N303" s="238" t="s">
        <v>42</v>
      </c>
      <c r="O303" s="71"/>
      <c r="P303" s="197">
        <f>O303*H303</f>
        <v>0</v>
      </c>
      <c r="Q303" s="197">
        <v>4.3999999999999997E-2</v>
      </c>
      <c r="R303" s="197">
        <f>Q303*H303</f>
        <v>8.7999999999999995E-2</v>
      </c>
      <c r="S303" s="197">
        <v>0</v>
      </c>
      <c r="T303" s="19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9" t="s">
        <v>285</v>
      </c>
      <c r="AT303" s="199" t="s">
        <v>263</v>
      </c>
      <c r="AU303" s="199" t="s">
        <v>87</v>
      </c>
      <c r="AY303" s="17" t="s">
        <v>152</v>
      </c>
      <c r="BE303" s="200">
        <f>IF(N303="základní",J303,0)</f>
        <v>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17" t="s">
        <v>85</v>
      </c>
      <c r="BK303" s="200">
        <f>ROUND(I303*H303,2)</f>
        <v>0</v>
      </c>
      <c r="BL303" s="17" t="s">
        <v>235</v>
      </c>
      <c r="BM303" s="199" t="s">
        <v>970</v>
      </c>
    </row>
    <row r="304" spans="1:65" s="2" customFormat="1" ht="146.25">
      <c r="A304" s="34"/>
      <c r="B304" s="35"/>
      <c r="C304" s="36"/>
      <c r="D304" s="203" t="s">
        <v>172</v>
      </c>
      <c r="E304" s="36"/>
      <c r="F304" s="213" t="s">
        <v>971</v>
      </c>
      <c r="G304" s="36"/>
      <c r="H304" s="36"/>
      <c r="I304" s="214"/>
      <c r="J304" s="36"/>
      <c r="K304" s="36"/>
      <c r="L304" s="39"/>
      <c r="M304" s="215"/>
      <c r="N304" s="216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172</v>
      </c>
      <c r="AU304" s="17" t="s">
        <v>87</v>
      </c>
    </row>
    <row r="305" spans="1:65" s="13" customFormat="1" ht="11.25">
      <c r="B305" s="201"/>
      <c r="C305" s="202"/>
      <c r="D305" s="203" t="s">
        <v>161</v>
      </c>
      <c r="E305" s="204" t="s">
        <v>1</v>
      </c>
      <c r="F305" s="205" t="s">
        <v>972</v>
      </c>
      <c r="G305" s="202"/>
      <c r="H305" s="206">
        <v>1</v>
      </c>
      <c r="I305" s="207"/>
      <c r="J305" s="202"/>
      <c r="K305" s="202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161</v>
      </c>
      <c r="AU305" s="212" t="s">
        <v>87</v>
      </c>
      <c r="AV305" s="13" t="s">
        <v>87</v>
      </c>
      <c r="AW305" s="13" t="s">
        <v>34</v>
      </c>
      <c r="AX305" s="13" t="s">
        <v>77</v>
      </c>
      <c r="AY305" s="212" t="s">
        <v>152</v>
      </c>
    </row>
    <row r="306" spans="1:65" s="13" customFormat="1" ht="11.25">
      <c r="B306" s="201"/>
      <c r="C306" s="202"/>
      <c r="D306" s="203" t="s">
        <v>161</v>
      </c>
      <c r="E306" s="204" t="s">
        <v>1</v>
      </c>
      <c r="F306" s="205" t="s">
        <v>973</v>
      </c>
      <c r="G306" s="202"/>
      <c r="H306" s="206">
        <v>1</v>
      </c>
      <c r="I306" s="207"/>
      <c r="J306" s="202"/>
      <c r="K306" s="202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161</v>
      </c>
      <c r="AU306" s="212" t="s">
        <v>87</v>
      </c>
      <c r="AV306" s="13" t="s">
        <v>87</v>
      </c>
      <c r="AW306" s="13" t="s">
        <v>34</v>
      </c>
      <c r="AX306" s="13" t="s">
        <v>77</v>
      </c>
      <c r="AY306" s="212" t="s">
        <v>152</v>
      </c>
    </row>
    <row r="307" spans="1:65" s="14" customFormat="1" ht="11.25">
      <c r="B307" s="217"/>
      <c r="C307" s="218"/>
      <c r="D307" s="203" t="s">
        <v>161</v>
      </c>
      <c r="E307" s="219" t="s">
        <v>1</v>
      </c>
      <c r="F307" s="220" t="s">
        <v>203</v>
      </c>
      <c r="G307" s="218"/>
      <c r="H307" s="221">
        <v>2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161</v>
      </c>
      <c r="AU307" s="227" t="s">
        <v>87</v>
      </c>
      <c r="AV307" s="14" t="s">
        <v>159</v>
      </c>
      <c r="AW307" s="14" t="s">
        <v>34</v>
      </c>
      <c r="AX307" s="14" t="s">
        <v>85</v>
      </c>
      <c r="AY307" s="227" t="s">
        <v>152</v>
      </c>
    </row>
    <row r="308" spans="1:65" s="2" customFormat="1" ht="76.349999999999994" customHeight="1">
      <c r="A308" s="34"/>
      <c r="B308" s="35"/>
      <c r="C308" s="228" t="s">
        <v>974</v>
      </c>
      <c r="D308" s="228" t="s">
        <v>263</v>
      </c>
      <c r="E308" s="229" t="s">
        <v>975</v>
      </c>
      <c r="F308" s="230" t="s">
        <v>976</v>
      </c>
      <c r="G308" s="231" t="s">
        <v>170</v>
      </c>
      <c r="H308" s="232">
        <v>1</v>
      </c>
      <c r="I308" s="233"/>
      <c r="J308" s="234">
        <f>ROUND(I308*H308,2)</f>
        <v>0</v>
      </c>
      <c r="K308" s="235"/>
      <c r="L308" s="236"/>
      <c r="M308" s="237" t="s">
        <v>1</v>
      </c>
      <c r="N308" s="238" t="s">
        <v>42</v>
      </c>
      <c r="O308" s="71"/>
      <c r="P308" s="197">
        <f>O308*H308</f>
        <v>0</v>
      </c>
      <c r="Q308" s="197">
        <v>4.3999999999999997E-2</v>
      </c>
      <c r="R308" s="197">
        <f>Q308*H308</f>
        <v>4.3999999999999997E-2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285</v>
      </c>
      <c r="AT308" s="199" t="s">
        <v>263</v>
      </c>
      <c r="AU308" s="199" t="s">
        <v>87</v>
      </c>
      <c r="AY308" s="17" t="s">
        <v>152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7" t="s">
        <v>85</v>
      </c>
      <c r="BK308" s="200">
        <f>ROUND(I308*H308,2)</f>
        <v>0</v>
      </c>
      <c r="BL308" s="17" t="s">
        <v>235</v>
      </c>
      <c r="BM308" s="199" t="s">
        <v>977</v>
      </c>
    </row>
    <row r="309" spans="1:65" s="2" customFormat="1" ht="165.75">
      <c r="A309" s="34"/>
      <c r="B309" s="35"/>
      <c r="C309" s="36"/>
      <c r="D309" s="203" t="s">
        <v>172</v>
      </c>
      <c r="E309" s="36"/>
      <c r="F309" s="213" t="s">
        <v>978</v>
      </c>
      <c r="G309" s="36"/>
      <c r="H309" s="36"/>
      <c r="I309" s="214"/>
      <c r="J309" s="36"/>
      <c r="K309" s="36"/>
      <c r="L309" s="39"/>
      <c r="M309" s="215"/>
      <c r="N309" s="216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172</v>
      </c>
      <c r="AU309" s="17" t="s">
        <v>87</v>
      </c>
    </row>
    <row r="310" spans="1:65" s="13" customFormat="1" ht="11.25">
      <c r="B310" s="201"/>
      <c r="C310" s="202"/>
      <c r="D310" s="203" t="s">
        <v>161</v>
      </c>
      <c r="E310" s="204" t="s">
        <v>1</v>
      </c>
      <c r="F310" s="205" t="s">
        <v>979</v>
      </c>
      <c r="G310" s="202"/>
      <c r="H310" s="206">
        <v>1</v>
      </c>
      <c r="I310" s="207"/>
      <c r="J310" s="202"/>
      <c r="K310" s="202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161</v>
      </c>
      <c r="AU310" s="212" t="s">
        <v>87</v>
      </c>
      <c r="AV310" s="13" t="s">
        <v>87</v>
      </c>
      <c r="AW310" s="13" t="s">
        <v>34</v>
      </c>
      <c r="AX310" s="13" t="s">
        <v>85</v>
      </c>
      <c r="AY310" s="212" t="s">
        <v>152</v>
      </c>
    </row>
    <row r="311" spans="1:65" s="2" customFormat="1" ht="66.75" customHeight="1">
      <c r="A311" s="34"/>
      <c r="B311" s="35"/>
      <c r="C311" s="228" t="s">
        <v>980</v>
      </c>
      <c r="D311" s="228" t="s">
        <v>263</v>
      </c>
      <c r="E311" s="229" t="s">
        <v>981</v>
      </c>
      <c r="F311" s="230" t="s">
        <v>982</v>
      </c>
      <c r="G311" s="231" t="s">
        <v>170</v>
      </c>
      <c r="H311" s="232">
        <v>4</v>
      </c>
      <c r="I311" s="233"/>
      <c r="J311" s="234">
        <f>ROUND(I311*H311,2)</f>
        <v>0</v>
      </c>
      <c r="K311" s="235"/>
      <c r="L311" s="236"/>
      <c r="M311" s="237" t="s">
        <v>1</v>
      </c>
      <c r="N311" s="238" t="s">
        <v>42</v>
      </c>
      <c r="O311" s="71"/>
      <c r="P311" s="197">
        <f>O311*H311</f>
        <v>0</v>
      </c>
      <c r="Q311" s="197">
        <v>4.3999999999999997E-2</v>
      </c>
      <c r="R311" s="197">
        <f>Q311*H311</f>
        <v>0.17599999999999999</v>
      </c>
      <c r="S311" s="197">
        <v>0</v>
      </c>
      <c r="T311" s="19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9" t="s">
        <v>285</v>
      </c>
      <c r="AT311" s="199" t="s">
        <v>263</v>
      </c>
      <c r="AU311" s="199" t="s">
        <v>87</v>
      </c>
      <c r="AY311" s="17" t="s">
        <v>152</v>
      </c>
      <c r="BE311" s="200">
        <f>IF(N311="základní",J311,0)</f>
        <v>0</v>
      </c>
      <c r="BF311" s="200">
        <f>IF(N311="snížená",J311,0)</f>
        <v>0</v>
      </c>
      <c r="BG311" s="200">
        <f>IF(N311="zákl. přenesená",J311,0)</f>
        <v>0</v>
      </c>
      <c r="BH311" s="200">
        <f>IF(N311="sníž. přenesená",J311,0)</f>
        <v>0</v>
      </c>
      <c r="BI311" s="200">
        <f>IF(N311="nulová",J311,0)</f>
        <v>0</v>
      </c>
      <c r="BJ311" s="17" t="s">
        <v>85</v>
      </c>
      <c r="BK311" s="200">
        <f>ROUND(I311*H311,2)</f>
        <v>0</v>
      </c>
      <c r="BL311" s="17" t="s">
        <v>235</v>
      </c>
      <c r="BM311" s="199" t="s">
        <v>983</v>
      </c>
    </row>
    <row r="312" spans="1:65" s="2" customFormat="1" ht="136.5">
      <c r="A312" s="34"/>
      <c r="B312" s="35"/>
      <c r="C312" s="36"/>
      <c r="D312" s="203" t="s">
        <v>172</v>
      </c>
      <c r="E312" s="36"/>
      <c r="F312" s="213" t="s">
        <v>984</v>
      </c>
      <c r="G312" s="36"/>
      <c r="H312" s="36"/>
      <c r="I312" s="214"/>
      <c r="J312" s="36"/>
      <c r="K312" s="36"/>
      <c r="L312" s="39"/>
      <c r="M312" s="215"/>
      <c r="N312" s="216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172</v>
      </c>
      <c r="AU312" s="17" t="s">
        <v>87</v>
      </c>
    </row>
    <row r="313" spans="1:65" s="13" customFormat="1" ht="11.25">
      <c r="B313" s="201"/>
      <c r="C313" s="202"/>
      <c r="D313" s="203" t="s">
        <v>161</v>
      </c>
      <c r="E313" s="204" t="s">
        <v>1</v>
      </c>
      <c r="F313" s="205" t="s">
        <v>985</v>
      </c>
      <c r="G313" s="202"/>
      <c r="H313" s="206">
        <v>4</v>
      </c>
      <c r="I313" s="207"/>
      <c r="J313" s="202"/>
      <c r="K313" s="202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161</v>
      </c>
      <c r="AU313" s="212" t="s">
        <v>87</v>
      </c>
      <c r="AV313" s="13" t="s">
        <v>87</v>
      </c>
      <c r="AW313" s="13" t="s">
        <v>34</v>
      </c>
      <c r="AX313" s="13" t="s">
        <v>85</v>
      </c>
      <c r="AY313" s="212" t="s">
        <v>152</v>
      </c>
    </row>
    <row r="314" spans="1:65" s="2" customFormat="1" ht="62.65" customHeight="1">
      <c r="A314" s="34"/>
      <c r="B314" s="35"/>
      <c r="C314" s="228" t="s">
        <v>986</v>
      </c>
      <c r="D314" s="228" t="s">
        <v>263</v>
      </c>
      <c r="E314" s="229" t="s">
        <v>987</v>
      </c>
      <c r="F314" s="230" t="s">
        <v>988</v>
      </c>
      <c r="G314" s="231" t="s">
        <v>170</v>
      </c>
      <c r="H314" s="232">
        <v>7</v>
      </c>
      <c r="I314" s="233"/>
      <c r="J314" s="234">
        <f>ROUND(I314*H314,2)</f>
        <v>0</v>
      </c>
      <c r="K314" s="235"/>
      <c r="L314" s="236"/>
      <c r="M314" s="237" t="s">
        <v>1</v>
      </c>
      <c r="N314" s="238" t="s">
        <v>42</v>
      </c>
      <c r="O314" s="71"/>
      <c r="P314" s="197">
        <f>O314*H314</f>
        <v>0</v>
      </c>
      <c r="Q314" s="197">
        <v>4.3999999999999997E-2</v>
      </c>
      <c r="R314" s="197">
        <f>Q314*H314</f>
        <v>0.308</v>
      </c>
      <c r="S314" s="197">
        <v>0</v>
      </c>
      <c r="T314" s="19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9" t="s">
        <v>285</v>
      </c>
      <c r="AT314" s="199" t="s">
        <v>263</v>
      </c>
      <c r="AU314" s="199" t="s">
        <v>87</v>
      </c>
      <c r="AY314" s="17" t="s">
        <v>152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7" t="s">
        <v>85</v>
      </c>
      <c r="BK314" s="200">
        <f>ROUND(I314*H314,2)</f>
        <v>0</v>
      </c>
      <c r="BL314" s="17" t="s">
        <v>235</v>
      </c>
      <c r="BM314" s="199" t="s">
        <v>989</v>
      </c>
    </row>
    <row r="315" spans="1:65" s="2" customFormat="1" ht="136.5">
      <c r="A315" s="34"/>
      <c r="B315" s="35"/>
      <c r="C315" s="36"/>
      <c r="D315" s="203" t="s">
        <v>172</v>
      </c>
      <c r="E315" s="36"/>
      <c r="F315" s="213" t="s">
        <v>990</v>
      </c>
      <c r="G315" s="36"/>
      <c r="H315" s="36"/>
      <c r="I315" s="214"/>
      <c r="J315" s="36"/>
      <c r="K315" s="36"/>
      <c r="L315" s="39"/>
      <c r="M315" s="215"/>
      <c r="N315" s="216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172</v>
      </c>
      <c r="AU315" s="17" t="s">
        <v>87</v>
      </c>
    </row>
    <row r="316" spans="1:65" s="13" customFormat="1" ht="11.25">
      <c r="B316" s="201"/>
      <c r="C316" s="202"/>
      <c r="D316" s="203" t="s">
        <v>161</v>
      </c>
      <c r="E316" s="204" t="s">
        <v>1</v>
      </c>
      <c r="F316" s="205" t="s">
        <v>201</v>
      </c>
      <c r="G316" s="202"/>
      <c r="H316" s="206">
        <v>7</v>
      </c>
      <c r="I316" s="207"/>
      <c r="J316" s="202"/>
      <c r="K316" s="202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161</v>
      </c>
      <c r="AU316" s="212" t="s">
        <v>87</v>
      </c>
      <c r="AV316" s="13" t="s">
        <v>87</v>
      </c>
      <c r="AW316" s="13" t="s">
        <v>34</v>
      </c>
      <c r="AX316" s="13" t="s">
        <v>85</v>
      </c>
      <c r="AY316" s="212" t="s">
        <v>152</v>
      </c>
    </row>
    <row r="317" spans="1:65" s="2" customFormat="1" ht="76.349999999999994" customHeight="1">
      <c r="A317" s="34"/>
      <c r="B317" s="35"/>
      <c r="C317" s="228" t="s">
        <v>991</v>
      </c>
      <c r="D317" s="228" t="s">
        <v>263</v>
      </c>
      <c r="E317" s="229" t="s">
        <v>992</v>
      </c>
      <c r="F317" s="230" t="s">
        <v>993</v>
      </c>
      <c r="G317" s="231" t="s">
        <v>170</v>
      </c>
      <c r="H317" s="232">
        <v>1</v>
      </c>
      <c r="I317" s="233"/>
      <c r="J317" s="234">
        <f>ROUND(I317*H317,2)</f>
        <v>0</v>
      </c>
      <c r="K317" s="235"/>
      <c r="L317" s="236"/>
      <c r="M317" s="237" t="s">
        <v>1</v>
      </c>
      <c r="N317" s="238" t="s">
        <v>42</v>
      </c>
      <c r="O317" s="71"/>
      <c r="P317" s="197">
        <f>O317*H317</f>
        <v>0</v>
      </c>
      <c r="Q317" s="197">
        <v>2.8000000000000001E-2</v>
      </c>
      <c r="R317" s="197">
        <f>Q317*H317</f>
        <v>2.8000000000000001E-2</v>
      </c>
      <c r="S317" s="197">
        <v>0</v>
      </c>
      <c r="T317" s="19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9" t="s">
        <v>285</v>
      </c>
      <c r="AT317" s="199" t="s">
        <v>263</v>
      </c>
      <c r="AU317" s="199" t="s">
        <v>87</v>
      </c>
      <c r="AY317" s="17" t="s">
        <v>152</v>
      </c>
      <c r="BE317" s="200">
        <f>IF(N317="základní",J317,0)</f>
        <v>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17" t="s">
        <v>85</v>
      </c>
      <c r="BK317" s="200">
        <f>ROUND(I317*H317,2)</f>
        <v>0</v>
      </c>
      <c r="BL317" s="17" t="s">
        <v>235</v>
      </c>
      <c r="BM317" s="199" t="s">
        <v>994</v>
      </c>
    </row>
    <row r="318" spans="1:65" s="2" customFormat="1" ht="126.75">
      <c r="A318" s="34"/>
      <c r="B318" s="35"/>
      <c r="C318" s="36"/>
      <c r="D318" s="203" t="s">
        <v>172</v>
      </c>
      <c r="E318" s="36"/>
      <c r="F318" s="213" t="s">
        <v>995</v>
      </c>
      <c r="G318" s="36"/>
      <c r="H318" s="36"/>
      <c r="I318" s="214"/>
      <c r="J318" s="36"/>
      <c r="K318" s="36"/>
      <c r="L318" s="39"/>
      <c r="M318" s="215"/>
      <c r="N318" s="216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172</v>
      </c>
      <c r="AU318" s="17" t="s">
        <v>87</v>
      </c>
    </row>
    <row r="319" spans="1:65" s="13" customFormat="1" ht="11.25">
      <c r="B319" s="201"/>
      <c r="C319" s="202"/>
      <c r="D319" s="203" t="s">
        <v>161</v>
      </c>
      <c r="E319" s="204" t="s">
        <v>1</v>
      </c>
      <c r="F319" s="205" t="s">
        <v>996</v>
      </c>
      <c r="G319" s="202"/>
      <c r="H319" s="206">
        <v>1</v>
      </c>
      <c r="I319" s="207"/>
      <c r="J319" s="202"/>
      <c r="K319" s="202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161</v>
      </c>
      <c r="AU319" s="212" t="s">
        <v>87</v>
      </c>
      <c r="AV319" s="13" t="s">
        <v>87</v>
      </c>
      <c r="AW319" s="13" t="s">
        <v>34</v>
      </c>
      <c r="AX319" s="13" t="s">
        <v>85</v>
      </c>
      <c r="AY319" s="212" t="s">
        <v>152</v>
      </c>
    </row>
    <row r="320" spans="1:65" s="2" customFormat="1" ht="76.349999999999994" customHeight="1">
      <c r="A320" s="34"/>
      <c r="B320" s="35"/>
      <c r="C320" s="228" t="s">
        <v>997</v>
      </c>
      <c r="D320" s="228" t="s">
        <v>263</v>
      </c>
      <c r="E320" s="229" t="s">
        <v>998</v>
      </c>
      <c r="F320" s="230" t="s">
        <v>999</v>
      </c>
      <c r="G320" s="231" t="s">
        <v>170</v>
      </c>
      <c r="H320" s="232">
        <v>1</v>
      </c>
      <c r="I320" s="233"/>
      <c r="J320" s="234">
        <f>ROUND(I320*H320,2)</f>
        <v>0</v>
      </c>
      <c r="K320" s="235"/>
      <c r="L320" s="236"/>
      <c r="M320" s="237" t="s">
        <v>1</v>
      </c>
      <c r="N320" s="238" t="s">
        <v>42</v>
      </c>
      <c r="O320" s="71"/>
      <c r="P320" s="197">
        <f>O320*H320</f>
        <v>0</v>
      </c>
      <c r="Q320" s="197">
        <v>2.8000000000000001E-2</v>
      </c>
      <c r="R320" s="197">
        <f>Q320*H320</f>
        <v>2.8000000000000001E-2</v>
      </c>
      <c r="S320" s="197">
        <v>0</v>
      </c>
      <c r="T320" s="19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9" t="s">
        <v>285</v>
      </c>
      <c r="AT320" s="199" t="s">
        <v>263</v>
      </c>
      <c r="AU320" s="199" t="s">
        <v>87</v>
      </c>
      <c r="AY320" s="17" t="s">
        <v>152</v>
      </c>
      <c r="BE320" s="200">
        <f>IF(N320="základní",J320,0)</f>
        <v>0</v>
      </c>
      <c r="BF320" s="200">
        <f>IF(N320="snížená",J320,0)</f>
        <v>0</v>
      </c>
      <c r="BG320" s="200">
        <f>IF(N320="zákl. přenesená",J320,0)</f>
        <v>0</v>
      </c>
      <c r="BH320" s="200">
        <f>IF(N320="sníž. přenesená",J320,0)</f>
        <v>0</v>
      </c>
      <c r="BI320" s="200">
        <f>IF(N320="nulová",J320,0)</f>
        <v>0</v>
      </c>
      <c r="BJ320" s="17" t="s">
        <v>85</v>
      </c>
      <c r="BK320" s="200">
        <f>ROUND(I320*H320,2)</f>
        <v>0</v>
      </c>
      <c r="BL320" s="17" t="s">
        <v>235</v>
      </c>
      <c r="BM320" s="199" t="s">
        <v>1000</v>
      </c>
    </row>
    <row r="321" spans="1:65" s="2" customFormat="1" ht="146.25">
      <c r="A321" s="34"/>
      <c r="B321" s="35"/>
      <c r="C321" s="36"/>
      <c r="D321" s="203" t="s">
        <v>172</v>
      </c>
      <c r="E321" s="36"/>
      <c r="F321" s="213" t="s">
        <v>971</v>
      </c>
      <c r="G321" s="36"/>
      <c r="H321" s="36"/>
      <c r="I321" s="214"/>
      <c r="J321" s="36"/>
      <c r="K321" s="36"/>
      <c r="L321" s="39"/>
      <c r="M321" s="215"/>
      <c r="N321" s="216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172</v>
      </c>
      <c r="AU321" s="17" t="s">
        <v>87</v>
      </c>
    </row>
    <row r="322" spans="1:65" s="13" customFormat="1" ht="11.25">
      <c r="B322" s="201"/>
      <c r="C322" s="202"/>
      <c r="D322" s="203" t="s">
        <v>161</v>
      </c>
      <c r="E322" s="204" t="s">
        <v>1</v>
      </c>
      <c r="F322" s="205" t="s">
        <v>1001</v>
      </c>
      <c r="G322" s="202"/>
      <c r="H322" s="206">
        <v>1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161</v>
      </c>
      <c r="AU322" s="212" t="s">
        <v>87</v>
      </c>
      <c r="AV322" s="13" t="s">
        <v>87</v>
      </c>
      <c r="AW322" s="13" t="s">
        <v>34</v>
      </c>
      <c r="AX322" s="13" t="s">
        <v>85</v>
      </c>
      <c r="AY322" s="212" t="s">
        <v>152</v>
      </c>
    </row>
    <row r="323" spans="1:65" s="2" customFormat="1" ht="24.2" customHeight="1">
      <c r="A323" s="34"/>
      <c r="B323" s="35"/>
      <c r="C323" s="187" t="s">
        <v>1002</v>
      </c>
      <c r="D323" s="187" t="s">
        <v>155</v>
      </c>
      <c r="E323" s="188" t="s">
        <v>1003</v>
      </c>
      <c r="F323" s="189" t="s">
        <v>1004</v>
      </c>
      <c r="G323" s="190" t="s">
        <v>198</v>
      </c>
      <c r="H323" s="191">
        <v>231.8</v>
      </c>
      <c r="I323" s="192"/>
      <c r="J323" s="193">
        <f>ROUND(I323*H323,2)</f>
        <v>0</v>
      </c>
      <c r="K323" s="194"/>
      <c r="L323" s="39"/>
      <c r="M323" s="195" t="s">
        <v>1</v>
      </c>
      <c r="N323" s="196" t="s">
        <v>42</v>
      </c>
      <c r="O323" s="71"/>
      <c r="P323" s="197">
        <f>O323*H323</f>
        <v>0</v>
      </c>
      <c r="Q323" s="197">
        <v>2.7999999999999998E-4</v>
      </c>
      <c r="R323" s="197">
        <f>Q323*H323</f>
        <v>6.4904000000000003E-2</v>
      </c>
      <c r="S323" s="197">
        <v>0</v>
      </c>
      <c r="T323" s="19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9" t="s">
        <v>235</v>
      </c>
      <c r="AT323" s="199" t="s">
        <v>155</v>
      </c>
      <c r="AU323" s="199" t="s">
        <v>87</v>
      </c>
      <c r="AY323" s="17" t="s">
        <v>152</v>
      </c>
      <c r="BE323" s="200">
        <f>IF(N323="základní",J323,0)</f>
        <v>0</v>
      </c>
      <c r="BF323" s="200">
        <f>IF(N323="snížená",J323,0)</f>
        <v>0</v>
      </c>
      <c r="BG323" s="200">
        <f>IF(N323="zákl. přenesená",J323,0)</f>
        <v>0</v>
      </c>
      <c r="BH323" s="200">
        <f>IF(N323="sníž. přenesená",J323,0)</f>
        <v>0</v>
      </c>
      <c r="BI323" s="200">
        <f>IF(N323="nulová",J323,0)</f>
        <v>0</v>
      </c>
      <c r="BJ323" s="17" t="s">
        <v>85</v>
      </c>
      <c r="BK323" s="200">
        <f>ROUND(I323*H323,2)</f>
        <v>0</v>
      </c>
      <c r="BL323" s="17" t="s">
        <v>235</v>
      </c>
      <c r="BM323" s="199" t="s">
        <v>1005</v>
      </c>
    </row>
    <row r="324" spans="1:65" s="2" customFormat="1" ht="29.25">
      <c r="A324" s="34"/>
      <c r="B324" s="35"/>
      <c r="C324" s="36"/>
      <c r="D324" s="203" t="s">
        <v>172</v>
      </c>
      <c r="E324" s="36"/>
      <c r="F324" s="213" t="s">
        <v>1006</v>
      </c>
      <c r="G324" s="36"/>
      <c r="H324" s="36"/>
      <c r="I324" s="214"/>
      <c r="J324" s="36"/>
      <c r="K324" s="36"/>
      <c r="L324" s="39"/>
      <c r="M324" s="215"/>
      <c r="N324" s="216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172</v>
      </c>
      <c r="AU324" s="17" t="s">
        <v>87</v>
      </c>
    </row>
    <row r="325" spans="1:65" s="13" customFormat="1" ht="11.25">
      <c r="B325" s="201"/>
      <c r="C325" s="202"/>
      <c r="D325" s="203" t="s">
        <v>161</v>
      </c>
      <c r="E325" s="204" t="s">
        <v>1</v>
      </c>
      <c r="F325" s="205" t="s">
        <v>1007</v>
      </c>
      <c r="G325" s="202"/>
      <c r="H325" s="206">
        <v>194.4</v>
      </c>
      <c r="I325" s="207"/>
      <c r="J325" s="202"/>
      <c r="K325" s="202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161</v>
      </c>
      <c r="AU325" s="212" t="s">
        <v>87</v>
      </c>
      <c r="AV325" s="13" t="s">
        <v>87</v>
      </c>
      <c r="AW325" s="13" t="s">
        <v>34</v>
      </c>
      <c r="AX325" s="13" t="s">
        <v>77</v>
      </c>
      <c r="AY325" s="212" t="s">
        <v>152</v>
      </c>
    </row>
    <row r="326" spans="1:65" s="13" customFormat="1" ht="11.25">
      <c r="B326" s="201"/>
      <c r="C326" s="202"/>
      <c r="D326" s="203" t="s">
        <v>161</v>
      </c>
      <c r="E326" s="204" t="s">
        <v>1</v>
      </c>
      <c r="F326" s="205" t="s">
        <v>1008</v>
      </c>
      <c r="G326" s="202"/>
      <c r="H326" s="206">
        <v>37.4</v>
      </c>
      <c r="I326" s="207"/>
      <c r="J326" s="202"/>
      <c r="K326" s="202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161</v>
      </c>
      <c r="AU326" s="212" t="s">
        <v>87</v>
      </c>
      <c r="AV326" s="13" t="s">
        <v>87</v>
      </c>
      <c r="AW326" s="13" t="s">
        <v>34</v>
      </c>
      <c r="AX326" s="13" t="s">
        <v>77</v>
      </c>
      <c r="AY326" s="212" t="s">
        <v>152</v>
      </c>
    </row>
    <row r="327" spans="1:65" s="14" customFormat="1" ht="11.25">
      <c r="B327" s="217"/>
      <c r="C327" s="218"/>
      <c r="D327" s="203" t="s">
        <v>161</v>
      </c>
      <c r="E327" s="219" t="s">
        <v>1</v>
      </c>
      <c r="F327" s="220" t="s">
        <v>203</v>
      </c>
      <c r="G327" s="218"/>
      <c r="H327" s="221">
        <v>231.8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161</v>
      </c>
      <c r="AU327" s="227" t="s">
        <v>87</v>
      </c>
      <c r="AV327" s="14" t="s">
        <v>159</v>
      </c>
      <c r="AW327" s="14" t="s">
        <v>34</v>
      </c>
      <c r="AX327" s="14" t="s">
        <v>85</v>
      </c>
      <c r="AY327" s="227" t="s">
        <v>152</v>
      </c>
    </row>
    <row r="328" spans="1:65" s="2" customFormat="1" ht="24.2" customHeight="1">
      <c r="A328" s="34"/>
      <c r="B328" s="35"/>
      <c r="C328" s="187" t="s">
        <v>1009</v>
      </c>
      <c r="D328" s="187" t="s">
        <v>155</v>
      </c>
      <c r="E328" s="188" t="s">
        <v>1010</v>
      </c>
      <c r="F328" s="189" t="s">
        <v>1011</v>
      </c>
      <c r="G328" s="190" t="s">
        <v>170</v>
      </c>
      <c r="H328" s="191">
        <v>5</v>
      </c>
      <c r="I328" s="192"/>
      <c r="J328" s="193">
        <f>ROUND(I328*H328,2)</f>
        <v>0</v>
      </c>
      <c r="K328" s="194"/>
      <c r="L328" s="39"/>
      <c r="M328" s="195" t="s">
        <v>1</v>
      </c>
      <c r="N328" s="196" t="s">
        <v>42</v>
      </c>
      <c r="O328" s="71"/>
      <c r="P328" s="197">
        <f>O328*H328</f>
        <v>0</v>
      </c>
      <c r="Q328" s="197">
        <v>9.3000000000000005E-4</v>
      </c>
      <c r="R328" s="197">
        <f>Q328*H328</f>
        <v>4.6500000000000005E-3</v>
      </c>
      <c r="S328" s="197">
        <v>0</v>
      </c>
      <c r="T328" s="19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9" t="s">
        <v>235</v>
      </c>
      <c r="AT328" s="199" t="s">
        <v>155</v>
      </c>
      <c r="AU328" s="199" t="s">
        <v>87</v>
      </c>
      <c r="AY328" s="17" t="s">
        <v>152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7" t="s">
        <v>85</v>
      </c>
      <c r="BK328" s="200">
        <f>ROUND(I328*H328,2)</f>
        <v>0</v>
      </c>
      <c r="BL328" s="17" t="s">
        <v>235</v>
      </c>
      <c r="BM328" s="199" t="s">
        <v>1012</v>
      </c>
    </row>
    <row r="329" spans="1:65" s="2" customFormat="1" ht="66.75" customHeight="1">
      <c r="A329" s="34"/>
      <c r="B329" s="35"/>
      <c r="C329" s="228" t="s">
        <v>1013</v>
      </c>
      <c r="D329" s="228" t="s">
        <v>263</v>
      </c>
      <c r="E329" s="229" t="s">
        <v>1014</v>
      </c>
      <c r="F329" s="230" t="s">
        <v>1015</v>
      </c>
      <c r="G329" s="231" t="s">
        <v>170</v>
      </c>
      <c r="H329" s="232">
        <v>1</v>
      </c>
      <c r="I329" s="233"/>
      <c r="J329" s="234">
        <f>ROUND(I329*H329,2)</f>
        <v>0</v>
      </c>
      <c r="K329" s="235"/>
      <c r="L329" s="236"/>
      <c r="M329" s="237" t="s">
        <v>1</v>
      </c>
      <c r="N329" s="238" t="s">
        <v>42</v>
      </c>
      <c r="O329" s="71"/>
      <c r="P329" s="197">
        <f>O329*H329</f>
        <v>0</v>
      </c>
      <c r="Q329" s="197">
        <v>0.14000000000000001</v>
      </c>
      <c r="R329" s="197">
        <f>Q329*H329</f>
        <v>0.14000000000000001</v>
      </c>
      <c r="S329" s="197">
        <v>0</v>
      </c>
      <c r="T329" s="19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9" t="s">
        <v>285</v>
      </c>
      <c r="AT329" s="199" t="s">
        <v>263</v>
      </c>
      <c r="AU329" s="199" t="s">
        <v>87</v>
      </c>
      <c r="AY329" s="17" t="s">
        <v>152</v>
      </c>
      <c r="BE329" s="200">
        <f>IF(N329="základní",J329,0)</f>
        <v>0</v>
      </c>
      <c r="BF329" s="200">
        <f>IF(N329="snížená",J329,0)</f>
        <v>0</v>
      </c>
      <c r="BG329" s="200">
        <f>IF(N329="zákl. přenesená",J329,0)</f>
        <v>0</v>
      </c>
      <c r="BH329" s="200">
        <f>IF(N329="sníž. přenesená",J329,0)</f>
        <v>0</v>
      </c>
      <c r="BI329" s="200">
        <f>IF(N329="nulová",J329,0)</f>
        <v>0</v>
      </c>
      <c r="BJ329" s="17" t="s">
        <v>85</v>
      </c>
      <c r="BK329" s="200">
        <f>ROUND(I329*H329,2)</f>
        <v>0</v>
      </c>
      <c r="BL329" s="17" t="s">
        <v>235</v>
      </c>
      <c r="BM329" s="199" t="s">
        <v>1016</v>
      </c>
    </row>
    <row r="330" spans="1:65" s="2" customFormat="1" ht="243.75">
      <c r="A330" s="34"/>
      <c r="B330" s="35"/>
      <c r="C330" s="36"/>
      <c r="D330" s="203" t="s">
        <v>172</v>
      </c>
      <c r="E330" s="36"/>
      <c r="F330" s="213" t="s">
        <v>1017</v>
      </c>
      <c r="G330" s="36"/>
      <c r="H330" s="36"/>
      <c r="I330" s="214"/>
      <c r="J330" s="36"/>
      <c r="K330" s="36"/>
      <c r="L330" s="39"/>
      <c r="M330" s="215"/>
      <c r="N330" s="216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172</v>
      </c>
      <c r="AU330" s="17" t="s">
        <v>87</v>
      </c>
    </row>
    <row r="331" spans="1:65" s="13" customFormat="1" ht="11.25">
      <c r="B331" s="201"/>
      <c r="C331" s="202"/>
      <c r="D331" s="203" t="s">
        <v>161</v>
      </c>
      <c r="E331" s="204" t="s">
        <v>1</v>
      </c>
      <c r="F331" s="205" t="s">
        <v>834</v>
      </c>
      <c r="G331" s="202"/>
      <c r="H331" s="206">
        <v>1</v>
      </c>
      <c r="I331" s="207"/>
      <c r="J331" s="202"/>
      <c r="K331" s="202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161</v>
      </c>
      <c r="AU331" s="212" t="s">
        <v>87</v>
      </c>
      <c r="AV331" s="13" t="s">
        <v>87</v>
      </c>
      <c r="AW331" s="13" t="s">
        <v>34</v>
      </c>
      <c r="AX331" s="13" t="s">
        <v>85</v>
      </c>
      <c r="AY331" s="212" t="s">
        <v>152</v>
      </c>
    </row>
    <row r="332" spans="1:65" s="2" customFormat="1" ht="66.75" customHeight="1">
      <c r="A332" s="34"/>
      <c r="B332" s="35"/>
      <c r="C332" s="228" t="s">
        <v>1018</v>
      </c>
      <c r="D332" s="228" t="s">
        <v>263</v>
      </c>
      <c r="E332" s="229" t="s">
        <v>1019</v>
      </c>
      <c r="F332" s="230" t="s">
        <v>1020</v>
      </c>
      <c r="G332" s="231" t="s">
        <v>170</v>
      </c>
      <c r="H332" s="232">
        <v>2</v>
      </c>
      <c r="I332" s="233"/>
      <c r="J332" s="234">
        <f>ROUND(I332*H332,2)</f>
        <v>0</v>
      </c>
      <c r="K332" s="235"/>
      <c r="L332" s="236"/>
      <c r="M332" s="237" t="s">
        <v>1</v>
      </c>
      <c r="N332" s="238" t="s">
        <v>42</v>
      </c>
      <c r="O332" s="71"/>
      <c r="P332" s="197">
        <f>O332*H332</f>
        <v>0</v>
      </c>
      <c r="Q332" s="197">
        <v>0.14000000000000001</v>
      </c>
      <c r="R332" s="197">
        <f>Q332*H332</f>
        <v>0.28000000000000003</v>
      </c>
      <c r="S332" s="197">
        <v>0</v>
      </c>
      <c r="T332" s="19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9" t="s">
        <v>285</v>
      </c>
      <c r="AT332" s="199" t="s">
        <v>263</v>
      </c>
      <c r="AU332" s="199" t="s">
        <v>87</v>
      </c>
      <c r="AY332" s="17" t="s">
        <v>152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7" t="s">
        <v>85</v>
      </c>
      <c r="BK332" s="200">
        <f>ROUND(I332*H332,2)</f>
        <v>0</v>
      </c>
      <c r="BL332" s="17" t="s">
        <v>235</v>
      </c>
      <c r="BM332" s="199" t="s">
        <v>1021</v>
      </c>
    </row>
    <row r="333" spans="1:65" s="2" customFormat="1" ht="243.75">
      <c r="A333" s="34"/>
      <c r="B333" s="35"/>
      <c r="C333" s="36"/>
      <c r="D333" s="203" t="s">
        <v>172</v>
      </c>
      <c r="E333" s="36"/>
      <c r="F333" s="213" t="s">
        <v>1022</v>
      </c>
      <c r="G333" s="36"/>
      <c r="H333" s="36"/>
      <c r="I333" s="214"/>
      <c r="J333" s="36"/>
      <c r="K333" s="36"/>
      <c r="L333" s="39"/>
      <c r="M333" s="215"/>
      <c r="N333" s="216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172</v>
      </c>
      <c r="AU333" s="17" t="s">
        <v>87</v>
      </c>
    </row>
    <row r="334" spans="1:65" s="13" customFormat="1" ht="11.25">
      <c r="B334" s="201"/>
      <c r="C334" s="202"/>
      <c r="D334" s="203" t="s">
        <v>161</v>
      </c>
      <c r="E334" s="204" t="s">
        <v>1</v>
      </c>
      <c r="F334" s="205" t="s">
        <v>1023</v>
      </c>
      <c r="G334" s="202"/>
      <c r="H334" s="206">
        <v>2</v>
      </c>
      <c r="I334" s="207"/>
      <c r="J334" s="202"/>
      <c r="K334" s="202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161</v>
      </c>
      <c r="AU334" s="212" t="s">
        <v>87</v>
      </c>
      <c r="AV334" s="13" t="s">
        <v>87</v>
      </c>
      <c r="AW334" s="13" t="s">
        <v>34</v>
      </c>
      <c r="AX334" s="13" t="s">
        <v>85</v>
      </c>
      <c r="AY334" s="212" t="s">
        <v>152</v>
      </c>
    </row>
    <row r="335" spans="1:65" s="2" customFormat="1" ht="76.349999999999994" customHeight="1">
      <c r="A335" s="34"/>
      <c r="B335" s="35"/>
      <c r="C335" s="228" t="s">
        <v>1024</v>
      </c>
      <c r="D335" s="228" t="s">
        <v>263</v>
      </c>
      <c r="E335" s="229" t="s">
        <v>1025</v>
      </c>
      <c r="F335" s="230" t="s">
        <v>1026</v>
      </c>
      <c r="G335" s="231" t="s">
        <v>170</v>
      </c>
      <c r="H335" s="232">
        <v>1</v>
      </c>
      <c r="I335" s="233"/>
      <c r="J335" s="234">
        <f>ROUND(I335*H335,2)</f>
        <v>0</v>
      </c>
      <c r="K335" s="235"/>
      <c r="L335" s="236"/>
      <c r="M335" s="237" t="s">
        <v>1</v>
      </c>
      <c r="N335" s="238" t="s">
        <v>42</v>
      </c>
      <c r="O335" s="71"/>
      <c r="P335" s="197">
        <f>O335*H335</f>
        <v>0</v>
      </c>
      <c r="Q335" s="197">
        <v>0.14000000000000001</v>
      </c>
      <c r="R335" s="197">
        <f>Q335*H335</f>
        <v>0.14000000000000001</v>
      </c>
      <c r="S335" s="197">
        <v>0</v>
      </c>
      <c r="T335" s="19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9" t="s">
        <v>285</v>
      </c>
      <c r="AT335" s="199" t="s">
        <v>263</v>
      </c>
      <c r="AU335" s="199" t="s">
        <v>87</v>
      </c>
      <c r="AY335" s="17" t="s">
        <v>152</v>
      </c>
      <c r="BE335" s="200">
        <f>IF(N335="základní",J335,0)</f>
        <v>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7" t="s">
        <v>85</v>
      </c>
      <c r="BK335" s="200">
        <f>ROUND(I335*H335,2)</f>
        <v>0</v>
      </c>
      <c r="BL335" s="17" t="s">
        <v>235</v>
      </c>
      <c r="BM335" s="199" t="s">
        <v>1027</v>
      </c>
    </row>
    <row r="336" spans="1:65" s="2" customFormat="1" ht="243.75">
      <c r="A336" s="34"/>
      <c r="B336" s="35"/>
      <c r="C336" s="36"/>
      <c r="D336" s="203" t="s">
        <v>172</v>
      </c>
      <c r="E336" s="36"/>
      <c r="F336" s="213" t="s">
        <v>1028</v>
      </c>
      <c r="G336" s="36"/>
      <c r="H336" s="36"/>
      <c r="I336" s="214"/>
      <c r="J336" s="36"/>
      <c r="K336" s="36"/>
      <c r="L336" s="39"/>
      <c r="M336" s="215"/>
      <c r="N336" s="216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172</v>
      </c>
      <c r="AU336" s="17" t="s">
        <v>87</v>
      </c>
    </row>
    <row r="337" spans="1:65" s="13" customFormat="1" ht="11.25">
      <c r="B337" s="201"/>
      <c r="C337" s="202"/>
      <c r="D337" s="203" t="s">
        <v>161</v>
      </c>
      <c r="E337" s="204" t="s">
        <v>1</v>
      </c>
      <c r="F337" s="205" t="s">
        <v>1029</v>
      </c>
      <c r="G337" s="202"/>
      <c r="H337" s="206">
        <v>1</v>
      </c>
      <c r="I337" s="207"/>
      <c r="J337" s="202"/>
      <c r="K337" s="202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161</v>
      </c>
      <c r="AU337" s="212" t="s">
        <v>87</v>
      </c>
      <c r="AV337" s="13" t="s">
        <v>87</v>
      </c>
      <c r="AW337" s="13" t="s">
        <v>34</v>
      </c>
      <c r="AX337" s="13" t="s">
        <v>85</v>
      </c>
      <c r="AY337" s="212" t="s">
        <v>152</v>
      </c>
    </row>
    <row r="338" spans="1:65" s="2" customFormat="1" ht="66.75" customHeight="1">
      <c r="A338" s="34"/>
      <c r="B338" s="35"/>
      <c r="C338" s="228" t="s">
        <v>1030</v>
      </c>
      <c r="D338" s="228" t="s">
        <v>263</v>
      </c>
      <c r="E338" s="229" t="s">
        <v>1031</v>
      </c>
      <c r="F338" s="230" t="s">
        <v>1032</v>
      </c>
      <c r="G338" s="231" t="s">
        <v>170</v>
      </c>
      <c r="H338" s="232">
        <v>1</v>
      </c>
      <c r="I338" s="233"/>
      <c r="J338" s="234">
        <f>ROUND(I338*H338,2)</f>
        <v>0</v>
      </c>
      <c r="K338" s="235"/>
      <c r="L338" s="236"/>
      <c r="M338" s="237" t="s">
        <v>1</v>
      </c>
      <c r="N338" s="238" t="s">
        <v>42</v>
      </c>
      <c r="O338" s="71"/>
      <c r="P338" s="197">
        <f>O338*H338</f>
        <v>0</v>
      </c>
      <c r="Q338" s="197">
        <v>0.14000000000000001</v>
      </c>
      <c r="R338" s="197">
        <f>Q338*H338</f>
        <v>0.14000000000000001</v>
      </c>
      <c r="S338" s="197">
        <v>0</v>
      </c>
      <c r="T338" s="19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9" t="s">
        <v>285</v>
      </c>
      <c r="AT338" s="199" t="s">
        <v>263</v>
      </c>
      <c r="AU338" s="199" t="s">
        <v>87</v>
      </c>
      <c r="AY338" s="17" t="s">
        <v>152</v>
      </c>
      <c r="BE338" s="200">
        <f>IF(N338="základní",J338,0)</f>
        <v>0</v>
      </c>
      <c r="BF338" s="200">
        <f>IF(N338="snížená",J338,0)</f>
        <v>0</v>
      </c>
      <c r="BG338" s="200">
        <f>IF(N338="zákl. přenesená",J338,0)</f>
        <v>0</v>
      </c>
      <c r="BH338" s="200">
        <f>IF(N338="sníž. přenesená",J338,0)</f>
        <v>0</v>
      </c>
      <c r="BI338" s="200">
        <f>IF(N338="nulová",J338,0)</f>
        <v>0</v>
      </c>
      <c r="BJ338" s="17" t="s">
        <v>85</v>
      </c>
      <c r="BK338" s="200">
        <f>ROUND(I338*H338,2)</f>
        <v>0</v>
      </c>
      <c r="BL338" s="17" t="s">
        <v>235</v>
      </c>
      <c r="BM338" s="199" t="s">
        <v>1033</v>
      </c>
    </row>
    <row r="339" spans="1:65" s="2" customFormat="1" ht="185.25">
      <c r="A339" s="34"/>
      <c r="B339" s="35"/>
      <c r="C339" s="36"/>
      <c r="D339" s="203" t="s">
        <v>172</v>
      </c>
      <c r="E339" s="36"/>
      <c r="F339" s="213" t="s">
        <v>1034</v>
      </c>
      <c r="G339" s="36"/>
      <c r="H339" s="36"/>
      <c r="I339" s="214"/>
      <c r="J339" s="36"/>
      <c r="K339" s="36"/>
      <c r="L339" s="39"/>
      <c r="M339" s="215"/>
      <c r="N339" s="216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172</v>
      </c>
      <c r="AU339" s="17" t="s">
        <v>87</v>
      </c>
    </row>
    <row r="340" spans="1:65" s="13" customFormat="1" ht="11.25">
      <c r="B340" s="201"/>
      <c r="C340" s="202"/>
      <c r="D340" s="203" t="s">
        <v>161</v>
      </c>
      <c r="E340" s="204" t="s">
        <v>1</v>
      </c>
      <c r="F340" s="205" t="s">
        <v>1035</v>
      </c>
      <c r="G340" s="202"/>
      <c r="H340" s="206">
        <v>1</v>
      </c>
      <c r="I340" s="207"/>
      <c r="J340" s="202"/>
      <c r="K340" s="202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161</v>
      </c>
      <c r="AU340" s="212" t="s">
        <v>87</v>
      </c>
      <c r="AV340" s="13" t="s">
        <v>87</v>
      </c>
      <c r="AW340" s="13" t="s">
        <v>34</v>
      </c>
      <c r="AX340" s="13" t="s">
        <v>85</v>
      </c>
      <c r="AY340" s="212" t="s">
        <v>152</v>
      </c>
    </row>
    <row r="341" spans="1:65" s="2" customFormat="1" ht="16.5" customHeight="1">
      <c r="A341" s="34"/>
      <c r="B341" s="35"/>
      <c r="C341" s="187" t="s">
        <v>1036</v>
      </c>
      <c r="D341" s="187" t="s">
        <v>155</v>
      </c>
      <c r="E341" s="188" t="s">
        <v>1037</v>
      </c>
      <c r="F341" s="189" t="s">
        <v>1038</v>
      </c>
      <c r="G341" s="190" t="s">
        <v>170</v>
      </c>
      <c r="H341" s="191">
        <v>10</v>
      </c>
      <c r="I341" s="192"/>
      <c r="J341" s="193">
        <f t="shared" ref="J341:J346" si="30">ROUND(I341*H341,2)</f>
        <v>0</v>
      </c>
      <c r="K341" s="194"/>
      <c r="L341" s="39"/>
      <c r="M341" s="195" t="s">
        <v>1</v>
      </c>
      <c r="N341" s="196" t="s">
        <v>42</v>
      </c>
      <c r="O341" s="71"/>
      <c r="P341" s="197">
        <f t="shared" ref="P341:P346" si="31">O341*H341</f>
        <v>0</v>
      </c>
      <c r="Q341" s="197">
        <v>0</v>
      </c>
      <c r="R341" s="197">
        <f t="shared" ref="R341:R346" si="32">Q341*H341</f>
        <v>0</v>
      </c>
      <c r="S341" s="197">
        <v>0</v>
      </c>
      <c r="T341" s="198">
        <f t="shared" ref="T341:T346" si="33"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235</v>
      </c>
      <c r="AT341" s="199" t="s">
        <v>155</v>
      </c>
      <c r="AU341" s="199" t="s">
        <v>87</v>
      </c>
      <c r="AY341" s="17" t="s">
        <v>152</v>
      </c>
      <c r="BE341" s="200">
        <f t="shared" ref="BE341:BE346" si="34">IF(N341="základní",J341,0)</f>
        <v>0</v>
      </c>
      <c r="BF341" s="200">
        <f t="shared" ref="BF341:BF346" si="35">IF(N341="snížená",J341,0)</f>
        <v>0</v>
      </c>
      <c r="BG341" s="200">
        <f t="shared" ref="BG341:BG346" si="36">IF(N341="zákl. přenesená",J341,0)</f>
        <v>0</v>
      </c>
      <c r="BH341" s="200">
        <f t="shared" ref="BH341:BH346" si="37">IF(N341="sníž. přenesená",J341,0)</f>
        <v>0</v>
      </c>
      <c r="BI341" s="200">
        <f t="shared" ref="BI341:BI346" si="38">IF(N341="nulová",J341,0)</f>
        <v>0</v>
      </c>
      <c r="BJ341" s="17" t="s">
        <v>85</v>
      </c>
      <c r="BK341" s="200">
        <f t="shared" ref="BK341:BK346" si="39">ROUND(I341*H341,2)</f>
        <v>0</v>
      </c>
      <c r="BL341" s="17" t="s">
        <v>235</v>
      </c>
      <c r="BM341" s="199" t="s">
        <v>1039</v>
      </c>
    </row>
    <row r="342" spans="1:65" s="2" customFormat="1" ht="16.5" customHeight="1">
      <c r="A342" s="34"/>
      <c r="B342" s="35"/>
      <c r="C342" s="228" t="s">
        <v>1040</v>
      </c>
      <c r="D342" s="228" t="s">
        <v>263</v>
      </c>
      <c r="E342" s="229" t="s">
        <v>1041</v>
      </c>
      <c r="F342" s="230" t="s">
        <v>1042</v>
      </c>
      <c r="G342" s="231" t="s">
        <v>170</v>
      </c>
      <c r="H342" s="232">
        <v>6</v>
      </c>
      <c r="I342" s="233"/>
      <c r="J342" s="234">
        <f t="shared" si="30"/>
        <v>0</v>
      </c>
      <c r="K342" s="235"/>
      <c r="L342" s="236"/>
      <c r="M342" s="237" t="s">
        <v>1</v>
      </c>
      <c r="N342" s="238" t="s">
        <v>42</v>
      </c>
      <c r="O342" s="71"/>
      <c r="P342" s="197">
        <f t="shared" si="31"/>
        <v>0</v>
      </c>
      <c r="Q342" s="197">
        <v>5.9999999999999995E-4</v>
      </c>
      <c r="R342" s="197">
        <f t="shared" si="32"/>
        <v>3.5999999999999999E-3</v>
      </c>
      <c r="S342" s="197">
        <v>0</v>
      </c>
      <c r="T342" s="198">
        <f t="shared" si="33"/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9" t="s">
        <v>285</v>
      </c>
      <c r="AT342" s="199" t="s">
        <v>263</v>
      </c>
      <c r="AU342" s="199" t="s">
        <v>87</v>
      </c>
      <c r="AY342" s="17" t="s">
        <v>152</v>
      </c>
      <c r="BE342" s="200">
        <f t="shared" si="34"/>
        <v>0</v>
      </c>
      <c r="BF342" s="200">
        <f t="shared" si="35"/>
        <v>0</v>
      </c>
      <c r="BG342" s="200">
        <f t="shared" si="36"/>
        <v>0</v>
      </c>
      <c r="BH342" s="200">
        <f t="shared" si="37"/>
        <v>0</v>
      </c>
      <c r="BI342" s="200">
        <f t="shared" si="38"/>
        <v>0</v>
      </c>
      <c r="BJ342" s="17" t="s">
        <v>85</v>
      </c>
      <c r="BK342" s="200">
        <f t="shared" si="39"/>
        <v>0</v>
      </c>
      <c r="BL342" s="17" t="s">
        <v>235</v>
      </c>
      <c r="BM342" s="199" t="s">
        <v>1043</v>
      </c>
    </row>
    <row r="343" spans="1:65" s="2" customFormat="1" ht="16.5" customHeight="1">
      <c r="A343" s="34"/>
      <c r="B343" s="35"/>
      <c r="C343" s="228" t="s">
        <v>1044</v>
      </c>
      <c r="D343" s="228" t="s">
        <v>263</v>
      </c>
      <c r="E343" s="229" t="s">
        <v>1045</v>
      </c>
      <c r="F343" s="230" t="s">
        <v>1046</v>
      </c>
      <c r="G343" s="231" t="s">
        <v>170</v>
      </c>
      <c r="H343" s="232">
        <v>4</v>
      </c>
      <c r="I343" s="233"/>
      <c r="J343" s="234">
        <f t="shared" si="30"/>
        <v>0</v>
      </c>
      <c r="K343" s="235"/>
      <c r="L343" s="236"/>
      <c r="M343" s="237" t="s">
        <v>1</v>
      </c>
      <c r="N343" s="238" t="s">
        <v>42</v>
      </c>
      <c r="O343" s="71"/>
      <c r="P343" s="197">
        <f t="shared" si="31"/>
        <v>0</v>
      </c>
      <c r="Q343" s="197">
        <v>5.9999999999999995E-4</v>
      </c>
      <c r="R343" s="197">
        <f t="shared" si="32"/>
        <v>2.3999999999999998E-3</v>
      </c>
      <c r="S343" s="197">
        <v>0</v>
      </c>
      <c r="T343" s="198">
        <f t="shared" si="33"/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9" t="s">
        <v>285</v>
      </c>
      <c r="AT343" s="199" t="s">
        <v>263</v>
      </c>
      <c r="AU343" s="199" t="s">
        <v>87</v>
      </c>
      <c r="AY343" s="17" t="s">
        <v>152</v>
      </c>
      <c r="BE343" s="200">
        <f t="shared" si="34"/>
        <v>0</v>
      </c>
      <c r="BF343" s="200">
        <f t="shared" si="35"/>
        <v>0</v>
      </c>
      <c r="BG343" s="200">
        <f t="shared" si="36"/>
        <v>0</v>
      </c>
      <c r="BH343" s="200">
        <f t="shared" si="37"/>
        <v>0</v>
      </c>
      <c r="BI343" s="200">
        <f t="shared" si="38"/>
        <v>0</v>
      </c>
      <c r="BJ343" s="17" t="s">
        <v>85</v>
      </c>
      <c r="BK343" s="200">
        <f t="shared" si="39"/>
        <v>0</v>
      </c>
      <c r="BL343" s="17" t="s">
        <v>235</v>
      </c>
      <c r="BM343" s="199" t="s">
        <v>1047</v>
      </c>
    </row>
    <row r="344" spans="1:65" s="2" customFormat="1" ht="24.2" customHeight="1">
      <c r="A344" s="34"/>
      <c r="B344" s="35"/>
      <c r="C344" s="187" t="s">
        <v>1048</v>
      </c>
      <c r="D344" s="187" t="s">
        <v>155</v>
      </c>
      <c r="E344" s="188" t="s">
        <v>1049</v>
      </c>
      <c r="F344" s="189" t="s">
        <v>1050</v>
      </c>
      <c r="G344" s="190" t="s">
        <v>170</v>
      </c>
      <c r="H344" s="191">
        <v>41</v>
      </c>
      <c r="I344" s="192"/>
      <c r="J344" s="193">
        <f t="shared" si="30"/>
        <v>0</v>
      </c>
      <c r="K344" s="194"/>
      <c r="L344" s="39"/>
      <c r="M344" s="195" t="s">
        <v>1</v>
      </c>
      <c r="N344" s="196" t="s">
        <v>42</v>
      </c>
      <c r="O344" s="71"/>
      <c r="P344" s="197">
        <f t="shared" si="31"/>
        <v>0</v>
      </c>
      <c r="Q344" s="197">
        <v>0</v>
      </c>
      <c r="R344" s="197">
        <f t="shared" si="32"/>
        <v>0</v>
      </c>
      <c r="S344" s="197">
        <v>3.0000000000000001E-3</v>
      </c>
      <c r="T344" s="198">
        <f t="shared" si="33"/>
        <v>0.123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9" t="s">
        <v>235</v>
      </c>
      <c r="AT344" s="199" t="s">
        <v>155</v>
      </c>
      <c r="AU344" s="199" t="s">
        <v>87</v>
      </c>
      <c r="AY344" s="17" t="s">
        <v>152</v>
      </c>
      <c r="BE344" s="200">
        <f t="shared" si="34"/>
        <v>0</v>
      </c>
      <c r="BF344" s="200">
        <f t="shared" si="35"/>
        <v>0</v>
      </c>
      <c r="BG344" s="200">
        <f t="shared" si="36"/>
        <v>0</v>
      </c>
      <c r="BH344" s="200">
        <f t="shared" si="37"/>
        <v>0</v>
      </c>
      <c r="BI344" s="200">
        <f t="shared" si="38"/>
        <v>0</v>
      </c>
      <c r="BJ344" s="17" t="s">
        <v>85</v>
      </c>
      <c r="BK344" s="200">
        <f t="shared" si="39"/>
        <v>0</v>
      </c>
      <c r="BL344" s="17" t="s">
        <v>235</v>
      </c>
      <c r="BM344" s="199" t="s">
        <v>1051</v>
      </c>
    </row>
    <row r="345" spans="1:65" s="2" customFormat="1" ht="24.2" customHeight="1">
      <c r="A345" s="34"/>
      <c r="B345" s="35"/>
      <c r="C345" s="187" t="s">
        <v>1052</v>
      </c>
      <c r="D345" s="187" t="s">
        <v>155</v>
      </c>
      <c r="E345" s="188" t="s">
        <v>1053</v>
      </c>
      <c r="F345" s="189" t="s">
        <v>1054</v>
      </c>
      <c r="G345" s="190" t="s">
        <v>170</v>
      </c>
      <c r="H345" s="191">
        <v>41</v>
      </c>
      <c r="I345" s="192"/>
      <c r="J345" s="193">
        <f t="shared" si="30"/>
        <v>0</v>
      </c>
      <c r="K345" s="194"/>
      <c r="L345" s="39"/>
      <c r="M345" s="195" t="s">
        <v>1</v>
      </c>
      <c r="N345" s="196" t="s">
        <v>42</v>
      </c>
      <c r="O345" s="71"/>
      <c r="P345" s="197">
        <f t="shared" si="31"/>
        <v>0</v>
      </c>
      <c r="Q345" s="197">
        <v>0</v>
      </c>
      <c r="R345" s="197">
        <f t="shared" si="32"/>
        <v>0</v>
      </c>
      <c r="S345" s="197">
        <v>0</v>
      </c>
      <c r="T345" s="198">
        <f t="shared" si="33"/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9" t="s">
        <v>235</v>
      </c>
      <c r="AT345" s="199" t="s">
        <v>155</v>
      </c>
      <c r="AU345" s="199" t="s">
        <v>87</v>
      </c>
      <c r="AY345" s="17" t="s">
        <v>152</v>
      </c>
      <c r="BE345" s="200">
        <f t="shared" si="34"/>
        <v>0</v>
      </c>
      <c r="BF345" s="200">
        <f t="shared" si="35"/>
        <v>0</v>
      </c>
      <c r="BG345" s="200">
        <f t="shared" si="36"/>
        <v>0</v>
      </c>
      <c r="BH345" s="200">
        <f t="shared" si="37"/>
        <v>0</v>
      </c>
      <c r="BI345" s="200">
        <f t="shared" si="38"/>
        <v>0</v>
      </c>
      <c r="BJ345" s="17" t="s">
        <v>85</v>
      </c>
      <c r="BK345" s="200">
        <f t="shared" si="39"/>
        <v>0</v>
      </c>
      <c r="BL345" s="17" t="s">
        <v>235</v>
      </c>
      <c r="BM345" s="199" t="s">
        <v>1055</v>
      </c>
    </row>
    <row r="346" spans="1:65" s="2" customFormat="1" ht="37.9" customHeight="1">
      <c r="A346" s="34"/>
      <c r="B346" s="35"/>
      <c r="C346" s="228" t="s">
        <v>1056</v>
      </c>
      <c r="D346" s="228" t="s">
        <v>263</v>
      </c>
      <c r="E346" s="229" t="s">
        <v>1057</v>
      </c>
      <c r="F346" s="230" t="s">
        <v>1058</v>
      </c>
      <c r="G346" s="231" t="s">
        <v>198</v>
      </c>
      <c r="H346" s="232">
        <v>45</v>
      </c>
      <c r="I346" s="233"/>
      <c r="J346" s="234">
        <f t="shared" si="30"/>
        <v>0</v>
      </c>
      <c r="K346" s="235"/>
      <c r="L346" s="236"/>
      <c r="M346" s="237" t="s">
        <v>1</v>
      </c>
      <c r="N346" s="238" t="s">
        <v>42</v>
      </c>
      <c r="O346" s="71"/>
      <c r="P346" s="197">
        <f t="shared" si="31"/>
        <v>0</v>
      </c>
      <c r="Q346" s="197">
        <v>1.8E-3</v>
      </c>
      <c r="R346" s="197">
        <f t="shared" si="32"/>
        <v>8.1000000000000003E-2</v>
      </c>
      <c r="S346" s="197">
        <v>0</v>
      </c>
      <c r="T346" s="198">
        <f t="shared" si="33"/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9" t="s">
        <v>285</v>
      </c>
      <c r="AT346" s="199" t="s">
        <v>263</v>
      </c>
      <c r="AU346" s="199" t="s">
        <v>87</v>
      </c>
      <c r="AY346" s="17" t="s">
        <v>152</v>
      </c>
      <c r="BE346" s="200">
        <f t="shared" si="34"/>
        <v>0</v>
      </c>
      <c r="BF346" s="200">
        <f t="shared" si="35"/>
        <v>0</v>
      </c>
      <c r="BG346" s="200">
        <f t="shared" si="36"/>
        <v>0</v>
      </c>
      <c r="BH346" s="200">
        <f t="shared" si="37"/>
        <v>0</v>
      </c>
      <c r="BI346" s="200">
        <f t="shared" si="38"/>
        <v>0</v>
      </c>
      <c r="BJ346" s="17" t="s">
        <v>85</v>
      </c>
      <c r="BK346" s="200">
        <f t="shared" si="39"/>
        <v>0</v>
      </c>
      <c r="BL346" s="17" t="s">
        <v>235</v>
      </c>
      <c r="BM346" s="199" t="s">
        <v>1059</v>
      </c>
    </row>
    <row r="347" spans="1:65" s="2" customFormat="1" ht="29.25">
      <c r="A347" s="34"/>
      <c r="B347" s="35"/>
      <c r="C347" s="36"/>
      <c r="D347" s="203" t="s">
        <v>172</v>
      </c>
      <c r="E347" s="36"/>
      <c r="F347" s="213" t="s">
        <v>1060</v>
      </c>
      <c r="G347" s="36"/>
      <c r="H347" s="36"/>
      <c r="I347" s="214"/>
      <c r="J347" s="36"/>
      <c r="K347" s="36"/>
      <c r="L347" s="39"/>
      <c r="M347" s="215"/>
      <c r="N347" s="216"/>
      <c r="O347" s="71"/>
      <c r="P347" s="71"/>
      <c r="Q347" s="71"/>
      <c r="R347" s="71"/>
      <c r="S347" s="71"/>
      <c r="T347" s="72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172</v>
      </c>
      <c r="AU347" s="17" t="s">
        <v>87</v>
      </c>
    </row>
    <row r="348" spans="1:65" s="13" customFormat="1" ht="11.25">
      <c r="B348" s="201"/>
      <c r="C348" s="202"/>
      <c r="D348" s="203" t="s">
        <v>161</v>
      </c>
      <c r="E348" s="204" t="s">
        <v>1</v>
      </c>
      <c r="F348" s="205" t="s">
        <v>1061</v>
      </c>
      <c r="G348" s="202"/>
      <c r="H348" s="206">
        <v>45</v>
      </c>
      <c r="I348" s="207"/>
      <c r="J348" s="202"/>
      <c r="K348" s="202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161</v>
      </c>
      <c r="AU348" s="212" t="s">
        <v>87</v>
      </c>
      <c r="AV348" s="13" t="s">
        <v>87</v>
      </c>
      <c r="AW348" s="13" t="s">
        <v>34</v>
      </c>
      <c r="AX348" s="13" t="s">
        <v>85</v>
      </c>
      <c r="AY348" s="212" t="s">
        <v>152</v>
      </c>
    </row>
    <row r="349" spans="1:65" s="2" customFormat="1" ht="16.5" customHeight="1">
      <c r="A349" s="34"/>
      <c r="B349" s="35"/>
      <c r="C349" s="228" t="s">
        <v>1062</v>
      </c>
      <c r="D349" s="228" t="s">
        <v>263</v>
      </c>
      <c r="E349" s="229" t="s">
        <v>1063</v>
      </c>
      <c r="F349" s="230" t="s">
        <v>1064</v>
      </c>
      <c r="G349" s="231" t="s">
        <v>170</v>
      </c>
      <c r="H349" s="232">
        <v>41</v>
      </c>
      <c r="I349" s="233"/>
      <c r="J349" s="234">
        <f>ROUND(I349*H349,2)</f>
        <v>0</v>
      </c>
      <c r="K349" s="235"/>
      <c r="L349" s="236"/>
      <c r="M349" s="237" t="s">
        <v>1</v>
      </c>
      <c r="N349" s="238" t="s">
        <v>42</v>
      </c>
      <c r="O349" s="71"/>
      <c r="P349" s="197">
        <f>O349*H349</f>
        <v>0</v>
      </c>
      <c r="Q349" s="197">
        <v>2.0000000000000001E-4</v>
      </c>
      <c r="R349" s="197">
        <f>Q349*H349</f>
        <v>8.2000000000000007E-3</v>
      </c>
      <c r="S349" s="197">
        <v>0</v>
      </c>
      <c r="T349" s="19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9" t="s">
        <v>285</v>
      </c>
      <c r="AT349" s="199" t="s">
        <v>263</v>
      </c>
      <c r="AU349" s="199" t="s">
        <v>87</v>
      </c>
      <c r="AY349" s="17" t="s">
        <v>152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7" t="s">
        <v>85</v>
      </c>
      <c r="BK349" s="200">
        <f>ROUND(I349*H349,2)</f>
        <v>0</v>
      </c>
      <c r="BL349" s="17" t="s">
        <v>235</v>
      </c>
      <c r="BM349" s="199" t="s">
        <v>1065</v>
      </c>
    </row>
    <row r="350" spans="1:65" s="2" customFormat="1" ht="24.2" customHeight="1">
      <c r="A350" s="34"/>
      <c r="B350" s="35"/>
      <c r="C350" s="187" t="s">
        <v>1066</v>
      </c>
      <c r="D350" s="187" t="s">
        <v>155</v>
      </c>
      <c r="E350" s="188" t="s">
        <v>1067</v>
      </c>
      <c r="F350" s="189" t="s">
        <v>1068</v>
      </c>
      <c r="G350" s="190" t="s">
        <v>307</v>
      </c>
      <c r="H350" s="239"/>
      <c r="I350" s="192"/>
      <c r="J350" s="193">
        <f>ROUND(I350*H350,2)</f>
        <v>0</v>
      </c>
      <c r="K350" s="194"/>
      <c r="L350" s="39"/>
      <c r="M350" s="195" t="s">
        <v>1</v>
      </c>
      <c r="N350" s="196" t="s">
        <v>42</v>
      </c>
      <c r="O350" s="71"/>
      <c r="P350" s="197">
        <f>O350*H350</f>
        <v>0</v>
      </c>
      <c r="Q350" s="197">
        <v>0</v>
      </c>
      <c r="R350" s="197">
        <f>Q350*H350</f>
        <v>0</v>
      </c>
      <c r="S350" s="197">
        <v>0</v>
      </c>
      <c r="T350" s="19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9" t="s">
        <v>235</v>
      </c>
      <c r="AT350" s="199" t="s">
        <v>155</v>
      </c>
      <c r="AU350" s="199" t="s">
        <v>87</v>
      </c>
      <c r="AY350" s="17" t="s">
        <v>152</v>
      </c>
      <c r="BE350" s="200">
        <f>IF(N350="základní",J350,0)</f>
        <v>0</v>
      </c>
      <c r="BF350" s="200">
        <f>IF(N350="snížená",J350,0)</f>
        <v>0</v>
      </c>
      <c r="BG350" s="200">
        <f>IF(N350="zákl. přenesená",J350,0)</f>
        <v>0</v>
      </c>
      <c r="BH350" s="200">
        <f>IF(N350="sníž. přenesená",J350,0)</f>
        <v>0</v>
      </c>
      <c r="BI350" s="200">
        <f>IF(N350="nulová",J350,0)</f>
        <v>0</v>
      </c>
      <c r="BJ350" s="17" t="s">
        <v>85</v>
      </c>
      <c r="BK350" s="200">
        <f>ROUND(I350*H350,2)</f>
        <v>0</v>
      </c>
      <c r="BL350" s="17" t="s">
        <v>235</v>
      </c>
      <c r="BM350" s="199" t="s">
        <v>1069</v>
      </c>
    </row>
    <row r="351" spans="1:65" s="12" customFormat="1" ht="22.9" customHeight="1">
      <c r="B351" s="171"/>
      <c r="C351" s="172"/>
      <c r="D351" s="173" t="s">
        <v>76</v>
      </c>
      <c r="E351" s="185" t="s">
        <v>545</v>
      </c>
      <c r="F351" s="185" t="s">
        <v>546</v>
      </c>
      <c r="G351" s="172"/>
      <c r="H351" s="172"/>
      <c r="I351" s="175"/>
      <c r="J351" s="186">
        <f>BK351</f>
        <v>0</v>
      </c>
      <c r="K351" s="172"/>
      <c r="L351" s="177"/>
      <c r="M351" s="178"/>
      <c r="N351" s="179"/>
      <c r="O351" s="179"/>
      <c r="P351" s="180">
        <f>SUM(P352:P378)</f>
        <v>0</v>
      </c>
      <c r="Q351" s="179"/>
      <c r="R351" s="180">
        <f>SUM(R352:R378)</f>
        <v>4.4622399999999993E-2</v>
      </c>
      <c r="S351" s="179"/>
      <c r="T351" s="181">
        <f>SUM(T352:T378)</f>
        <v>0.1</v>
      </c>
      <c r="AR351" s="182" t="s">
        <v>87</v>
      </c>
      <c r="AT351" s="183" t="s">
        <v>76</v>
      </c>
      <c r="AU351" s="183" t="s">
        <v>85</v>
      </c>
      <c r="AY351" s="182" t="s">
        <v>152</v>
      </c>
      <c r="BK351" s="184">
        <f>SUM(BK352:BK378)</f>
        <v>0</v>
      </c>
    </row>
    <row r="352" spans="1:65" s="2" customFormat="1" ht="24.2" customHeight="1">
      <c r="A352" s="34"/>
      <c r="B352" s="35"/>
      <c r="C352" s="187" t="s">
        <v>1070</v>
      </c>
      <c r="D352" s="187" t="s">
        <v>155</v>
      </c>
      <c r="E352" s="188" t="s">
        <v>1071</v>
      </c>
      <c r="F352" s="189" t="s">
        <v>1072</v>
      </c>
      <c r="G352" s="190" t="s">
        <v>165</v>
      </c>
      <c r="H352" s="191">
        <v>3.5</v>
      </c>
      <c r="I352" s="192"/>
      <c r="J352" s="193">
        <f>ROUND(I352*H352,2)</f>
        <v>0</v>
      </c>
      <c r="K352" s="194"/>
      <c r="L352" s="39"/>
      <c r="M352" s="195" t="s">
        <v>1</v>
      </c>
      <c r="N352" s="196" t="s">
        <v>42</v>
      </c>
      <c r="O352" s="71"/>
      <c r="P352" s="197">
        <f>O352*H352</f>
        <v>0</v>
      </c>
      <c r="Q352" s="197">
        <v>4.0000000000000002E-4</v>
      </c>
      <c r="R352" s="197">
        <f>Q352*H352</f>
        <v>1.4E-3</v>
      </c>
      <c r="S352" s="197">
        <v>0</v>
      </c>
      <c r="T352" s="19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9" t="s">
        <v>235</v>
      </c>
      <c r="AT352" s="199" t="s">
        <v>155</v>
      </c>
      <c r="AU352" s="199" t="s">
        <v>87</v>
      </c>
      <c r="AY352" s="17" t="s">
        <v>152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7" t="s">
        <v>85</v>
      </c>
      <c r="BK352" s="200">
        <f>ROUND(I352*H352,2)</f>
        <v>0</v>
      </c>
      <c r="BL352" s="17" t="s">
        <v>235</v>
      </c>
      <c r="BM352" s="199" t="s">
        <v>1073</v>
      </c>
    </row>
    <row r="353" spans="1:65" s="13" customFormat="1" ht="11.25">
      <c r="B353" s="201"/>
      <c r="C353" s="202"/>
      <c r="D353" s="203" t="s">
        <v>161</v>
      </c>
      <c r="E353" s="204" t="s">
        <v>1</v>
      </c>
      <c r="F353" s="205" t="s">
        <v>1074</v>
      </c>
      <c r="G353" s="202"/>
      <c r="H353" s="206">
        <v>3.5</v>
      </c>
      <c r="I353" s="207"/>
      <c r="J353" s="202"/>
      <c r="K353" s="202"/>
      <c r="L353" s="208"/>
      <c r="M353" s="209"/>
      <c r="N353" s="210"/>
      <c r="O353" s="210"/>
      <c r="P353" s="210"/>
      <c r="Q353" s="210"/>
      <c r="R353" s="210"/>
      <c r="S353" s="210"/>
      <c r="T353" s="211"/>
      <c r="AT353" s="212" t="s">
        <v>161</v>
      </c>
      <c r="AU353" s="212" t="s">
        <v>87</v>
      </c>
      <c r="AV353" s="13" t="s">
        <v>87</v>
      </c>
      <c r="AW353" s="13" t="s">
        <v>34</v>
      </c>
      <c r="AX353" s="13" t="s">
        <v>85</v>
      </c>
      <c r="AY353" s="212" t="s">
        <v>152</v>
      </c>
    </row>
    <row r="354" spans="1:65" s="2" customFormat="1" ht="37.9" customHeight="1">
      <c r="A354" s="34"/>
      <c r="B354" s="35"/>
      <c r="C354" s="228" t="s">
        <v>1075</v>
      </c>
      <c r="D354" s="228" t="s">
        <v>263</v>
      </c>
      <c r="E354" s="229" t="s">
        <v>1076</v>
      </c>
      <c r="F354" s="230" t="s">
        <v>1077</v>
      </c>
      <c r="G354" s="231" t="s">
        <v>170</v>
      </c>
      <c r="H354" s="232">
        <v>7</v>
      </c>
      <c r="I354" s="233"/>
      <c r="J354" s="234">
        <f>ROUND(I354*H354,2)</f>
        <v>0</v>
      </c>
      <c r="K354" s="235"/>
      <c r="L354" s="236"/>
      <c r="M354" s="237" t="s">
        <v>1</v>
      </c>
      <c r="N354" s="238" t="s">
        <v>42</v>
      </c>
      <c r="O354" s="71"/>
      <c r="P354" s="197">
        <f>O354*H354</f>
        <v>0</v>
      </c>
      <c r="Q354" s="197">
        <v>0</v>
      </c>
      <c r="R354" s="197">
        <f>Q354*H354</f>
        <v>0</v>
      </c>
      <c r="S354" s="197">
        <v>0</v>
      </c>
      <c r="T354" s="19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9" t="s">
        <v>285</v>
      </c>
      <c r="AT354" s="199" t="s">
        <v>263</v>
      </c>
      <c r="AU354" s="199" t="s">
        <v>87</v>
      </c>
      <c r="AY354" s="17" t="s">
        <v>152</v>
      </c>
      <c r="BE354" s="200">
        <f>IF(N354="základní",J354,0)</f>
        <v>0</v>
      </c>
      <c r="BF354" s="200">
        <f>IF(N354="snížená",J354,0)</f>
        <v>0</v>
      </c>
      <c r="BG354" s="200">
        <f>IF(N354="zákl. přenesená",J354,0)</f>
        <v>0</v>
      </c>
      <c r="BH354" s="200">
        <f>IF(N354="sníž. přenesená",J354,0)</f>
        <v>0</v>
      </c>
      <c r="BI354" s="200">
        <f>IF(N354="nulová",J354,0)</f>
        <v>0</v>
      </c>
      <c r="BJ354" s="17" t="s">
        <v>85</v>
      </c>
      <c r="BK354" s="200">
        <f>ROUND(I354*H354,2)</f>
        <v>0</v>
      </c>
      <c r="BL354" s="17" t="s">
        <v>235</v>
      </c>
      <c r="BM354" s="199" t="s">
        <v>1078</v>
      </c>
    </row>
    <row r="355" spans="1:65" s="2" customFormat="1" ht="19.5">
      <c r="A355" s="34"/>
      <c r="B355" s="35"/>
      <c r="C355" s="36"/>
      <c r="D355" s="203" t="s">
        <v>172</v>
      </c>
      <c r="E355" s="36"/>
      <c r="F355" s="213" t="s">
        <v>1079</v>
      </c>
      <c r="G355" s="36"/>
      <c r="H355" s="36"/>
      <c r="I355" s="214"/>
      <c r="J355" s="36"/>
      <c r="K355" s="36"/>
      <c r="L355" s="39"/>
      <c r="M355" s="215"/>
      <c r="N355" s="216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172</v>
      </c>
      <c r="AU355" s="17" t="s">
        <v>87</v>
      </c>
    </row>
    <row r="356" spans="1:65" s="2" customFormat="1" ht="24.2" customHeight="1">
      <c r="A356" s="34"/>
      <c r="B356" s="35"/>
      <c r="C356" s="187" t="s">
        <v>1080</v>
      </c>
      <c r="D356" s="187" t="s">
        <v>155</v>
      </c>
      <c r="E356" s="188" t="s">
        <v>1081</v>
      </c>
      <c r="F356" s="189" t="s">
        <v>1082</v>
      </c>
      <c r="G356" s="190" t="s">
        <v>170</v>
      </c>
      <c r="H356" s="191">
        <v>5</v>
      </c>
      <c r="I356" s="192"/>
      <c r="J356" s="193">
        <f>ROUND(I356*H356,2)</f>
        <v>0</v>
      </c>
      <c r="K356" s="194"/>
      <c r="L356" s="39"/>
      <c r="M356" s="195" t="s">
        <v>1</v>
      </c>
      <c r="N356" s="196" t="s">
        <v>42</v>
      </c>
      <c r="O356" s="71"/>
      <c r="P356" s="197">
        <f>O356*H356</f>
        <v>0</v>
      </c>
      <c r="Q356" s="197">
        <v>0</v>
      </c>
      <c r="R356" s="197">
        <f>Q356*H356</f>
        <v>0</v>
      </c>
      <c r="S356" s="197">
        <v>0</v>
      </c>
      <c r="T356" s="19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9" t="s">
        <v>235</v>
      </c>
      <c r="AT356" s="199" t="s">
        <v>155</v>
      </c>
      <c r="AU356" s="199" t="s">
        <v>87</v>
      </c>
      <c r="AY356" s="17" t="s">
        <v>152</v>
      </c>
      <c r="BE356" s="200">
        <f>IF(N356="základní",J356,0)</f>
        <v>0</v>
      </c>
      <c r="BF356" s="200">
        <f>IF(N356="snížená",J356,0)</f>
        <v>0</v>
      </c>
      <c r="BG356" s="200">
        <f>IF(N356="zákl. přenesená",J356,0)</f>
        <v>0</v>
      </c>
      <c r="BH356" s="200">
        <f>IF(N356="sníž. přenesená",J356,0)</f>
        <v>0</v>
      </c>
      <c r="BI356" s="200">
        <f>IF(N356="nulová",J356,0)</f>
        <v>0</v>
      </c>
      <c r="BJ356" s="17" t="s">
        <v>85</v>
      </c>
      <c r="BK356" s="200">
        <f>ROUND(I356*H356,2)</f>
        <v>0</v>
      </c>
      <c r="BL356" s="17" t="s">
        <v>235</v>
      </c>
      <c r="BM356" s="199" t="s">
        <v>1083</v>
      </c>
    </row>
    <row r="357" spans="1:65" s="2" customFormat="1" ht="24.2" customHeight="1">
      <c r="A357" s="34"/>
      <c r="B357" s="35"/>
      <c r="C357" s="228" t="s">
        <v>1084</v>
      </c>
      <c r="D357" s="228" t="s">
        <v>263</v>
      </c>
      <c r="E357" s="229" t="s">
        <v>1085</v>
      </c>
      <c r="F357" s="230" t="s">
        <v>1086</v>
      </c>
      <c r="G357" s="231" t="s">
        <v>170</v>
      </c>
      <c r="H357" s="232">
        <v>3</v>
      </c>
      <c r="I357" s="233"/>
      <c r="J357" s="234">
        <f>ROUND(I357*H357,2)</f>
        <v>0</v>
      </c>
      <c r="K357" s="235"/>
      <c r="L357" s="236"/>
      <c r="M357" s="237" t="s">
        <v>1</v>
      </c>
      <c r="N357" s="238" t="s">
        <v>42</v>
      </c>
      <c r="O357" s="71"/>
      <c r="P357" s="197">
        <f>O357*H357</f>
        <v>0</v>
      </c>
      <c r="Q357" s="197">
        <v>2.2000000000000001E-3</v>
      </c>
      <c r="R357" s="197">
        <f>Q357*H357</f>
        <v>6.6E-3</v>
      </c>
      <c r="S357" s="197">
        <v>0</v>
      </c>
      <c r="T357" s="19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9" t="s">
        <v>285</v>
      </c>
      <c r="AT357" s="199" t="s">
        <v>263</v>
      </c>
      <c r="AU357" s="199" t="s">
        <v>87</v>
      </c>
      <c r="AY357" s="17" t="s">
        <v>152</v>
      </c>
      <c r="BE357" s="200">
        <f>IF(N357="základní",J357,0)</f>
        <v>0</v>
      </c>
      <c r="BF357" s="200">
        <f>IF(N357="snížená",J357,0)</f>
        <v>0</v>
      </c>
      <c r="BG357" s="200">
        <f>IF(N357="zákl. přenesená",J357,0)</f>
        <v>0</v>
      </c>
      <c r="BH357" s="200">
        <f>IF(N357="sníž. přenesená",J357,0)</f>
        <v>0</v>
      </c>
      <c r="BI357" s="200">
        <f>IF(N357="nulová",J357,0)</f>
        <v>0</v>
      </c>
      <c r="BJ357" s="17" t="s">
        <v>85</v>
      </c>
      <c r="BK357" s="200">
        <f>ROUND(I357*H357,2)</f>
        <v>0</v>
      </c>
      <c r="BL357" s="17" t="s">
        <v>235</v>
      </c>
      <c r="BM357" s="199" t="s">
        <v>1087</v>
      </c>
    </row>
    <row r="358" spans="1:65" s="2" customFormat="1" ht="37.9" customHeight="1">
      <c r="A358" s="34"/>
      <c r="B358" s="35"/>
      <c r="C358" s="228" t="s">
        <v>1088</v>
      </c>
      <c r="D358" s="228" t="s">
        <v>263</v>
      </c>
      <c r="E358" s="229" t="s">
        <v>1089</v>
      </c>
      <c r="F358" s="230" t="s">
        <v>1090</v>
      </c>
      <c r="G358" s="231" t="s">
        <v>170</v>
      </c>
      <c r="H358" s="232">
        <v>1</v>
      </c>
      <c r="I358" s="233"/>
      <c r="J358" s="234">
        <f>ROUND(I358*H358,2)</f>
        <v>0</v>
      </c>
      <c r="K358" s="235"/>
      <c r="L358" s="236"/>
      <c r="M358" s="237" t="s">
        <v>1</v>
      </c>
      <c r="N358" s="238" t="s">
        <v>42</v>
      </c>
      <c r="O358" s="71"/>
      <c r="P358" s="197">
        <f>O358*H358</f>
        <v>0</v>
      </c>
      <c r="Q358" s="197">
        <v>2.2000000000000001E-3</v>
      </c>
      <c r="R358" s="197">
        <f>Q358*H358</f>
        <v>2.2000000000000001E-3</v>
      </c>
      <c r="S358" s="197">
        <v>0</v>
      </c>
      <c r="T358" s="19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9" t="s">
        <v>285</v>
      </c>
      <c r="AT358" s="199" t="s">
        <v>263</v>
      </c>
      <c r="AU358" s="199" t="s">
        <v>87</v>
      </c>
      <c r="AY358" s="17" t="s">
        <v>152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7" t="s">
        <v>85</v>
      </c>
      <c r="BK358" s="200">
        <f>ROUND(I358*H358,2)</f>
        <v>0</v>
      </c>
      <c r="BL358" s="17" t="s">
        <v>235</v>
      </c>
      <c r="BM358" s="199" t="s">
        <v>1091</v>
      </c>
    </row>
    <row r="359" spans="1:65" s="2" customFormat="1" ht="24.2" customHeight="1">
      <c r="A359" s="34"/>
      <c r="B359" s="35"/>
      <c r="C359" s="228" t="s">
        <v>1092</v>
      </c>
      <c r="D359" s="228" t="s">
        <v>263</v>
      </c>
      <c r="E359" s="229" t="s">
        <v>1093</v>
      </c>
      <c r="F359" s="230" t="s">
        <v>1094</v>
      </c>
      <c r="G359" s="231" t="s">
        <v>170</v>
      </c>
      <c r="H359" s="232">
        <v>1</v>
      </c>
      <c r="I359" s="233"/>
      <c r="J359" s="234">
        <f>ROUND(I359*H359,2)</f>
        <v>0</v>
      </c>
      <c r="K359" s="235"/>
      <c r="L359" s="236"/>
      <c r="M359" s="237" t="s">
        <v>1</v>
      </c>
      <c r="N359" s="238" t="s">
        <v>42</v>
      </c>
      <c r="O359" s="71"/>
      <c r="P359" s="197">
        <f>O359*H359</f>
        <v>0</v>
      </c>
      <c r="Q359" s="197">
        <v>2.2000000000000001E-3</v>
      </c>
      <c r="R359" s="197">
        <f>Q359*H359</f>
        <v>2.2000000000000001E-3</v>
      </c>
      <c r="S359" s="197">
        <v>0</v>
      </c>
      <c r="T359" s="19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9" t="s">
        <v>285</v>
      </c>
      <c r="AT359" s="199" t="s">
        <v>263</v>
      </c>
      <c r="AU359" s="199" t="s">
        <v>87</v>
      </c>
      <c r="AY359" s="17" t="s">
        <v>152</v>
      </c>
      <c r="BE359" s="200">
        <f>IF(N359="základní",J359,0)</f>
        <v>0</v>
      </c>
      <c r="BF359" s="200">
        <f>IF(N359="snížená",J359,0)</f>
        <v>0</v>
      </c>
      <c r="BG359" s="200">
        <f>IF(N359="zákl. přenesená",J359,0)</f>
        <v>0</v>
      </c>
      <c r="BH359" s="200">
        <f>IF(N359="sníž. přenesená",J359,0)</f>
        <v>0</v>
      </c>
      <c r="BI359" s="200">
        <f>IF(N359="nulová",J359,0)</f>
        <v>0</v>
      </c>
      <c r="BJ359" s="17" t="s">
        <v>85</v>
      </c>
      <c r="BK359" s="200">
        <f>ROUND(I359*H359,2)</f>
        <v>0</v>
      </c>
      <c r="BL359" s="17" t="s">
        <v>235</v>
      </c>
      <c r="BM359" s="199" t="s">
        <v>1095</v>
      </c>
    </row>
    <row r="360" spans="1:65" s="2" customFormat="1" ht="24.2" customHeight="1">
      <c r="A360" s="34"/>
      <c r="B360" s="35"/>
      <c r="C360" s="228" t="s">
        <v>1096</v>
      </c>
      <c r="D360" s="228" t="s">
        <v>263</v>
      </c>
      <c r="E360" s="229" t="s">
        <v>1097</v>
      </c>
      <c r="F360" s="230" t="s">
        <v>1098</v>
      </c>
      <c r="G360" s="231" t="s">
        <v>170</v>
      </c>
      <c r="H360" s="232">
        <v>2</v>
      </c>
      <c r="I360" s="233"/>
      <c r="J360" s="234">
        <f>ROUND(I360*H360,2)</f>
        <v>0</v>
      </c>
      <c r="K360" s="235"/>
      <c r="L360" s="236"/>
      <c r="M360" s="237" t="s">
        <v>1</v>
      </c>
      <c r="N360" s="238" t="s">
        <v>42</v>
      </c>
      <c r="O360" s="71"/>
      <c r="P360" s="197">
        <f>O360*H360</f>
        <v>0</v>
      </c>
      <c r="Q360" s="197">
        <v>1.4999999999999999E-4</v>
      </c>
      <c r="R360" s="197">
        <f>Q360*H360</f>
        <v>2.9999999999999997E-4</v>
      </c>
      <c r="S360" s="197">
        <v>0</v>
      </c>
      <c r="T360" s="19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9" t="s">
        <v>285</v>
      </c>
      <c r="AT360" s="199" t="s">
        <v>263</v>
      </c>
      <c r="AU360" s="199" t="s">
        <v>87</v>
      </c>
      <c r="AY360" s="17" t="s">
        <v>152</v>
      </c>
      <c r="BE360" s="200">
        <f>IF(N360="základní",J360,0)</f>
        <v>0</v>
      </c>
      <c r="BF360" s="200">
        <f>IF(N360="snížená",J360,0)</f>
        <v>0</v>
      </c>
      <c r="BG360" s="200">
        <f>IF(N360="zákl. přenesená",J360,0)</f>
        <v>0</v>
      </c>
      <c r="BH360" s="200">
        <f>IF(N360="sníž. přenesená",J360,0)</f>
        <v>0</v>
      </c>
      <c r="BI360" s="200">
        <f>IF(N360="nulová",J360,0)</f>
        <v>0</v>
      </c>
      <c r="BJ360" s="17" t="s">
        <v>85</v>
      </c>
      <c r="BK360" s="200">
        <f>ROUND(I360*H360,2)</f>
        <v>0</v>
      </c>
      <c r="BL360" s="17" t="s">
        <v>235</v>
      </c>
      <c r="BM360" s="199" t="s">
        <v>1099</v>
      </c>
    </row>
    <row r="361" spans="1:65" s="13" customFormat="1" ht="11.25">
      <c r="B361" s="201"/>
      <c r="C361" s="202"/>
      <c r="D361" s="203" t="s">
        <v>161</v>
      </c>
      <c r="E361" s="204" t="s">
        <v>1</v>
      </c>
      <c r="F361" s="205" t="s">
        <v>1100</v>
      </c>
      <c r="G361" s="202"/>
      <c r="H361" s="206">
        <v>2</v>
      </c>
      <c r="I361" s="207"/>
      <c r="J361" s="202"/>
      <c r="K361" s="202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161</v>
      </c>
      <c r="AU361" s="212" t="s">
        <v>87</v>
      </c>
      <c r="AV361" s="13" t="s">
        <v>87</v>
      </c>
      <c r="AW361" s="13" t="s">
        <v>34</v>
      </c>
      <c r="AX361" s="13" t="s">
        <v>77</v>
      </c>
      <c r="AY361" s="212" t="s">
        <v>152</v>
      </c>
    </row>
    <row r="362" spans="1:65" s="13" customFormat="1" ht="22.5">
      <c r="B362" s="201"/>
      <c r="C362" s="202"/>
      <c r="D362" s="203" t="s">
        <v>161</v>
      </c>
      <c r="E362" s="204" t="s">
        <v>1</v>
      </c>
      <c r="F362" s="205" t="s">
        <v>1101</v>
      </c>
      <c r="G362" s="202"/>
      <c r="H362" s="206">
        <v>0</v>
      </c>
      <c r="I362" s="207"/>
      <c r="J362" s="202"/>
      <c r="K362" s="202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161</v>
      </c>
      <c r="AU362" s="212" t="s">
        <v>87</v>
      </c>
      <c r="AV362" s="13" t="s">
        <v>87</v>
      </c>
      <c r="AW362" s="13" t="s">
        <v>34</v>
      </c>
      <c r="AX362" s="13" t="s">
        <v>77</v>
      </c>
      <c r="AY362" s="212" t="s">
        <v>152</v>
      </c>
    </row>
    <row r="363" spans="1:65" s="14" customFormat="1" ht="11.25">
      <c r="B363" s="217"/>
      <c r="C363" s="218"/>
      <c r="D363" s="203" t="s">
        <v>161</v>
      </c>
      <c r="E363" s="219" t="s">
        <v>1</v>
      </c>
      <c r="F363" s="220" t="s">
        <v>203</v>
      </c>
      <c r="G363" s="218"/>
      <c r="H363" s="221">
        <v>2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161</v>
      </c>
      <c r="AU363" s="227" t="s">
        <v>87</v>
      </c>
      <c r="AV363" s="14" t="s">
        <v>159</v>
      </c>
      <c r="AW363" s="14" t="s">
        <v>34</v>
      </c>
      <c r="AX363" s="14" t="s">
        <v>85</v>
      </c>
      <c r="AY363" s="227" t="s">
        <v>152</v>
      </c>
    </row>
    <row r="364" spans="1:65" s="2" customFormat="1" ht="33" customHeight="1">
      <c r="A364" s="34"/>
      <c r="B364" s="35"/>
      <c r="C364" s="228" t="s">
        <v>1102</v>
      </c>
      <c r="D364" s="228" t="s">
        <v>263</v>
      </c>
      <c r="E364" s="229" t="s">
        <v>1103</v>
      </c>
      <c r="F364" s="230" t="s">
        <v>1104</v>
      </c>
      <c r="G364" s="231" t="s">
        <v>170</v>
      </c>
      <c r="H364" s="232">
        <v>5</v>
      </c>
      <c r="I364" s="233"/>
      <c r="J364" s="234">
        <f>ROUND(I364*H364,2)</f>
        <v>0</v>
      </c>
      <c r="K364" s="235"/>
      <c r="L364" s="236"/>
      <c r="M364" s="237" t="s">
        <v>1</v>
      </c>
      <c r="N364" s="238" t="s">
        <v>42</v>
      </c>
      <c r="O364" s="71"/>
      <c r="P364" s="197">
        <f>O364*H364</f>
        <v>0</v>
      </c>
      <c r="Q364" s="197">
        <v>1.4999999999999999E-4</v>
      </c>
      <c r="R364" s="197">
        <f>Q364*H364</f>
        <v>7.4999999999999991E-4</v>
      </c>
      <c r="S364" s="197">
        <v>0</v>
      </c>
      <c r="T364" s="19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9" t="s">
        <v>285</v>
      </c>
      <c r="AT364" s="199" t="s">
        <v>263</v>
      </c>
      <c r="AU364" s="199" t="s">
        <v>87</v>
      </c>
      <c r="AY364" s="17" t="s">
        <v>152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7" t="s">
        <v>85</v>
      </c>
      <c r="BK364" s="200">
        <f>ROUND(I364*H364,2)</f>
        <v>0</v>
      </c>
      <c r="BL364" s="17" t="s">
        <v>235</v>
      </c>
      <c r="BM364" s="199" t="s">
        <v>1105</v>
      </c>
    </row>
    <row r="365" spans="1:65" s="2" customFormat="1" ht="16.5" customHeight="1">
      <c r="A365" s="34"/>
      <c r="B365" s="35"/>
      <c r="C365" s="187" t="s">
        <v>1106</v>
      </c>
      <c r="D365" s="187" t="s">
        <v>155</v>
      </c>
      <c r="E365" s="188" t="s">
        <v>1107</v>
      </c>
      <c r="F365" s="189" t="s">
        <v>1108</v>
      </c>
      <c r="G365" s="190" t="s">
        <v>170</v>
      </c>
      <c r="H365" s="191">
        <v>3</v>
      </c>
      <c r="I365" s="192"/>
      <c r="J365" s="193">
        <f>ROUND(I365*H365,2)</f>
        <v>0</v>
      </c>
      <c r="K365" s="194"/>
      <c r="L365" s="39"/>
      <c r="M365" s="195" t="s">
        <v>1</v>
      </c>
      <c r="N365" s="196" t="s">
        <v>42</v>
      </c>
      <c r="O365" s="71"/>
      <c r="P365" s="197">
        <f>O365*H365</f>
        <v>0</v>
      </c>
      <c r="Q365" s="197">
        <v>0</v>
      </c>
      <c r="R365" s="197">
        <f>Q365*H365</f>
        <v>0</v>
      </c>
      <c r="S365" s="197">
        <v>0</v>
      </c>
      <c r="T365" s="19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9" t="s">
        <v>235</v>
      </c>
      <c r="AT365" s="199" t="s">
        <v>155</v>
      </c>
      <c r="AU365" s="199" t="s">
        <v>87</v>
      </c>
      <c r="AY365" s="17" t="s">
        <v>152</v>
      </c>
      <c r="BE365" s="200">
        <f>IF(N365="základní",J365,0)</f>
        <v>0</v>
      </c>
      <c r="BF365" s="200">
        <f>IF(N365="snížená",J365,0)</f>
        <v>0</v>
      </c>
      <c r="BG365" s="200">
        <f>IF(N365="zákl. přenesená",J365,0)</f>
        <v>0</v>
      </c>
      <c r="BH365" s="200">
        <f>IF(N365="sníž. přenesená",J365,0)</f>
        <v>0</v>
      </c>
      <c r="BI365" s="200">
        <f>IF(N365="nulová",J365,0)</f>
        <v>0</v>
      </c>
      <c r="BJ365" s="17" t="s">
        <v>85</v>
      </c>
      <c r="BK365" s="200">
        <f>ROUND(I365*H365,2)</f>
        <v>0</v>
      </c>
      <c r="BL365" s="17" t="s">
        <v>235</v>
      </c>
      <c r="BM365" s="199" t="s">
        <v>1109</v>
      </c>
    </row>
    <row r="366" spans="1:65" s="2" customFormat="1" ht="16.5" customHeight="1">
      <c r="A366" s="34"/>
      <c r="B366" s="35"/>
      <c r="C366" s="228" t="s">
        <v>886</v>
      </c>
      <c r="D366" s="228" t="s">
        <v>263</v>
      </c>
      <c r="E366" s="229" t="s">
        <v>1110</v>
      </c>
      <c r="F366" s="230" t="s">
        <v>1111</v>
      </c>
      <c r="G366" s="231" t="s">
        <v>170</v>
      </c>
      <c r="H366" s="232">
        <v>3</v>
      </c>
      <c r="I366" s="233"/>
      <c r="J366" s="234">
        <f>ROUND(I366*H366,2)</f>
        <v>0</v>
      </c>
      <c r="K366" s="235"/>
      <c r="L366" s="236"/>
      <c r="M366" s="237" t="s">
        <v>1</v>
      </c>
      <c r="N366" s="238" t="s">
        <v>42</v>
      </c>
      <c r="O366" s="71"/>
      <c r="P366" s="197">
        <f>O366*H366</f>
        <v>0</v>
      </c>
      <c r="Q366" s="197">
        <v>2.3999999999999998E-3</v>
      </c>
      <c r="R366" s="197">
        <f>Q366*H366</f>
        <v>7.1999999999999998E-3</v>
      </c>
      <c r="S366" s="197">
        <v>0</v>
      </c>
      <c r="T366" s="19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9" t="s">
        <v>285</v>
      </c>
      <c r="AT366" s="199" t="s">
        <v>263</v>
      </c>
      <c r="AU366" s="199" t="s">
        <v>87</v>
      </c>
      <c r="AY366" s="17" t="s">
        <v>152</v>
      </c>
      <c r="BE366" s="200">
        <f>IF(N366="základní",J366,0)</f>
        <v>0</v>
      </c>
      <c r="BF366" s="200">
        <f>IF(N366="snížená",J366,0)</f>
        <v>0</v>
      </c>
      <c r="BG366" s="200">
        <f>IF(N366="zákl. přenesená",J366,0)</f>
        <v>0</v>
      </c>
      <c r="BH366" s="200">
        <f>IF(N366="sníž. přenesená",J366,0)</f>
        <v>0</v>
      </c>
      <c r="BI366" s="200">
        <f>IF(N366="nulová",J366,0)</f>
        <v>0</v>
      </c>
      <c r="BJ366" s="17" t="s">
        <v>85</v>
      </c>
      <c r="BK366" s="200">
        <f>ROUND(I366*H366,2)</f>
        <v>0</v>
      </c>
      <c r="BL366" s="17" t="s">
        <v>235</v>
      </c>
      <c r="BM366" s="199" t="s">
        <v>1112</v>
      </c>
    </row>
    <row r="367" spans="1:65" s="2" customFormat="1" ht="16.5" customHeight="1">
      <c r="A367" s="34"/>
      <c r="B367" s="35"/>
      <c r="C367" s="187" t="s">
        <v>1113</v>
      </c>
      <c r="D367" s="187" t="s">
        <v>155</v>
      </c>
      <c r="E367" s="188" t="s">
        <v>1114</v>
      </c>
      <c r="F367" s="189" t="s">
        <v>1115</v>
      </c>
      <c r="G367" s="190" t="s">
        <v>170</v>
      </c>
      <c r="H367" s="191">
        <v>1</v>
      </c>
      <c r="I367" s="192"/>
      <c r="J367" s="193">
        <f>ROUND(I367*H367,2)</f>
        <v>0</v>
      </c>
      <c r="K367" s="194"/>
      <c r="L367" s="39"/>
      <c r="M367" s="195" t="s">
        <v>1</v>
      </c>
      <c r="N367" s="196" t="s">
        <v>42</v>
      </c>
      <c r="O367" s="71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9" t="s">
        <v>235</v>
      </c>
      <c r="AT367" s="199" t="s">
        <v>155</v>
      </c>
      <c r="AU367" s="199" t="s">
        <v>87</v>
      </c>
      <c r="AY367" s="17" t="s">
        <v>152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7" t="s">
        <v>85</v>
      </c>
      <c r="BK367" s="200">
        <f>ROUND(I367*H367,2)</f>
        <v>0</v>
      </c>
      <c r="BL367" s="17" t="s">
        <v>235</v>
      </c>
      <c r="BM367" s="199" t="s">
        <v>1116</v>
      </c>
    </row>
    <row r="368" spans="1:65" s="2" customFormat="1" ht="16.5" customHeight="1">
      <c r="A368" s="34"/>
      <c r="B368" s="35"/>
      <c r="C368" s="228" t="s">
        <v>1117</v>
      </c>
      <c r="D368" s="228" t="s">
        <v>263</v>
      </c>
      <c r="E368" s="229" t="s">
        <v>1118</v>
      </c>
      <c r="F368" s="230" t="s">
        <v>1119</v>
      </c>
      <c r="G368" s="231" t="s">
        <v>170</v>
      </c>
      <c r="H368" s="232">
        <v>1</v>
      </c>
      <c r="I368" s="233"/>
      <c r="J368" s="234">
        <f>ROUND(I368*H368,2)</f>
        <v>0</v>
      </c>
      <c r="K368" s="235"/>
      <c r="L368" s="236"/>
      <c r="M368" s="237" t="s">
        <v>1</v>
      </c>
      <c r="N368" s="238" t="s">
        <v>42</v>
      </c>
      <c r="O368" s="71"/>
      <c r="P368" s="197">
        <f>O368*H368</f>
        <v>0</v>
      </c>
      <c r="Q368" s="197">
        <v>1.2E-2</v>
      </c>
      <c r="R368" s="197">
        <f>Q368*H368</f>
        <v>1.2E-2</v>
      </c>
      <c r="S368" s="197">
        <v>0</v>
      </c>
      <c r="T368" s="19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9" t="s">
        <v>285</v>
      </c>
      <c r="AT368" s="199" t="s">
        <v>263</v>
      </c>
      <c r="AU368" s="199" t="s">
        <v>87</v>
      </c>
      <c r="AY368" s="17" t="s">
        <v>152</v>
      </c>
      <c r="BE368" s="200">
        <f>IF(N368="základní",J368,0)</f>
        <v>0</v>
      </c>
      <c r="BF368" s="200">
        <f>IF(N368="snížená",J368,0)</f>
        <v>0</v>
      </c>
      <c r="BG368" s="200">
        <f>IF(N368="zákl. přenesená",J368,0)</f>
        <v>0</v>
      </c>
      <c r="BH368" s="200">
        <f>IF(N368="sníž. přenesená",J368,0)</f>
        <v>0</v>
      </c>
      <c r="BI368" s="200">
        <f>IF(N368="nulová",J368,0)</f>
        <v>0</v>
      </c>
      <c r="BJ368" s="17" t="s">
        <v>85</v>
      </c>
      <c r="BK368" s="200">
        <f>ROUND(I368*H368,2)</f>
        <v>0</v>
      </c>
      <c r="BL368" s="17" t="s">
        <v>235</v>
      </c>
      <c r="BM368" s="199" t="s">
        <v>1120</v>
      </c>
    </row>
    <row r="369" spans="1:65" s="2" customFormat="1" ht="292.5">
      <c r="A369" s="34"/>
      <c r="B369" s="35"/>
      <c r="C369" s="36"/>
      <c r="D369" s="203" t="s">
        <v>172</v>
      </c>
      <c r="E369" s="36"/>
      <c r="F369" s="213" t="s">
        <v>1121</v>
      </c>
      <c r="G369" s="36"/>
      <c r="H369" s="36"/>
      <c r="I369" s="214"/>
      <c r="J369" s="36"/>
      <c r="K369" s="36"/>
      <c r="L369" s="39"/>
      <c r="M369" s="215"/>
      <c r="N369" s="216"/>
      <c r="O369" s="71"/>
      <c r="P369" s="71"/>
      <c r="Q369" s="71"/>
      <c r="R369" s="71"/>
      <c r="S369" s="71"/>
      <c r="T369" s="72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172</v>
      </c>
      <c r="AU369" s="17" t="s">
        <v>87</v>
      </c>
    </row>
    <row r="370" spans="1:65" s="2" customFormat="1" ht="24.2" customHeight="1">
      <c r="A370" s="34"/>
      <c r="B370" s="35"/>
      <c r="C370" s="187" t="s">
        <v>1122</v>
      </c>
      <c r="D370" s="187" t="s">
        <v>155</v>
      </c>
      <c r="E370" s="188" t="s">
        <v>1123</v>
      </c>
      <c r="F370" s="189" t="s">
        <v>1124</v>
      </c>
      <c r="G370" s="190" t="s">
        <v>192</v>
      </c>
      <c r="H370" s="191">
        <v>1</v>
      </c>
      <c r="I370" s="192"/>
      <c r="J370" s="193">
        <f>ROUND(I370*H370,2)</f>
        <v>0</v>
      </c>
      <c r="K370" s="194"/>
      <c r="L370" s="39"/>
      <c r="M370" s="195" t="s">
        <v>1</v>
      </c>
      <c r="N370" s="196" t="s">
        <v>42</v>
      </c>
      <c r="O370" s="71"/>
      <c r="P370" s="197">
        <f>O370*H370</f>
        <v>0</v>
      </c>
      <c r="Q370" s="197">
        <v>0</v>
      </c>
      <c r="R370" s="197">
        <f>Q370*H370</f>
        <v>0</v>
      </c>
      <c r="S370" s="197">
        <v>0</v>
      </c>
      <c r="T370" s="19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9" t="s">
        <v>235</v>
      </c>
      <c r="AT370" s="199" t="s">
        <v>155</v>
      </c>
      <c r="AU370" s="199" t="s">
        <v>87</v>
      </c>
      <c r="AY370" s="17" t="s">
        <v>152</v>
      </c>
      <c r="BE370" s="200">
        <f>IF(N370="základní",J370,0)</f>
        <v>0</v>
      </c>
      <c r="BF370" s="200">
        <f>IF(N370="snížená",J370,0)</f>
        <v>0</v>
      </c>
      <c r="BG370" s="200">
        <f>IF(N370="zákl. přenesená",J370,0)</f>
        <v>0</v>
      </c>
      <c r="BH370" s="200">
        <f>IF(N370="sníž. přenesená",J370,0)</f>
        <v>0</v>
      </c>
      <c r="BI370" s="200">
        <f>IF(N370="nulová",J370,0)</f>
        <v>0</v>
      </c>
      <c r="BJ370" s="17" t="s">
        <v>85</v>
      </c>
      <c r="BK370" s="200">
        <f>ROUND(I370*H370,2)</f>
        <v>0</v>
      </c>
      <c r="BL370" s="17" t="s">
        <v>235</v>
      </c>
      <c r="BM370" s="199" t="s">
        <v>1125</v>
      </c>
    </row>
    <row r="371" spans="1:65" s="2" customFormat="1" ht="126.75">
      <c r="A371" s="34"/>
      <c r="B371" s="35"/>
      <c r="C371" s="36"/>
      <c r="D371" s="203" t="s">
        <v>172</v>
      </c>
      <c r="E371" s="36"/>
      <c r="F371" s="213" t="s">
        <v>1126</v>
      </c>
      <c r="G371" s="36"/>
      <c r="H371" s="36"/>
      <c r="I371" s="214"/>
      <c r="J371" s="36"/>
      <c r="K371" s="36"/>
      <c r="L371" s="39"/>
      <c r="M371" s="215"/>
      <c r="N371" s="216"/>
      <c r="O371" s="71"/>
      <c r="P371" s="71"/>
      <c r="Q371" s="71"/>
      <c r="R371" s="71"/>
      <c r="S371" s="71"/>
      <c r="T371" s="72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172</v>
      </c>
      <c r="AU371" s="17" t="s">
        <v>87</v>
      </c>
    </row>
    <row r="372" spans="1:65" s="2" customFormat="1" ht="16.5" customHeight="1">
      <c r="A372" s="34"/>
      <c r="B372" s="35"/>
      <c r="C372" s="187" t="s">
        <v>1127</v>
      </c>
      <c r="D372" s="187" t="s">
        <v>155</v>
      </c>
      <c r="E372" s="188" t="s">
        <v>1128</v>
      </c>
      <c r="F372" s="189" t="s">
        <v>1129</v>
      </c>
      <c r="G372" s="190" t="s">
        <v>165</v>
      </c>
      <c r="H372" s="191">
        <v>7.98</v>
      </c>
      <c r="I372" s="192"/>
      <c r="J372" s="193">
        <f>ROUND(I372*H372,2)</f>
        <v>0</v>
      </c>
      <c r="K372" s="194"/>
      <c r="L372" s="39"/>
      <c r="M372" s="195" t="s">
        <v>1</v>
      </c>
      <c r="N372" s="196" t="s">
        <v>42</v>
      </c>
      <c r="O372" s="71"/>
      <c r="P372" s="197">
        <f>O372*H372</f>
        <v>0</v>
      </c>
      <c r="Q372" s="197">
        <v>3.8000000000000002E-4</v>
      </c>
      <c r="R372" s="197">
        <f>Q372*H372</f>
        <v>3.0324000000000002E-3</v>
      </c>
      <c r="S372" s="197">
        <v>0</v>
      </c>
      <c r="T372" s="19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9" t="s">
        <v>235</v>
      </c>
      <c r="AT372" s="199" t="s">
        <v>155</v>
      </c>
      <c r="AU372" s="199" t="s">
        <v>87</v>
      </c>
      <c r="AY372" s="17" t="s">
        <v>152</v>
      </c>
      <c r="BE372" s="200">
        <f>IF(N372="základní",J372,0)</f>
        <v>0</v>
      </c>
      <c r="BF372" s="200">
        <f>IF(N372="snížená",J372,0)</f>
        <v>0</v>
      </c>
      <c r="BG372" s="200">
        <f>IF(N372="zákl. přenesená",J372,0)</f>
        <v>0</v>
      </c>
      <c r="BH372" s="200">
        <f>IF(N372="sníž. přenesená",J372,0)</f>
        <v>0</v>
      </c>
      <c r="BI372" s="200">
        <f>IF(N372="nulová",J372,0)</f>
        <v>0</v>
      </c>
      <c r="BJ372" s="17" t="s">
        <v>85</v>
      </c>
      <c r="BK372" s="200">
        <f>ROUND(I372*H372,2)</f>
        <v>0</v>
      </c>
      <c r="BL372" s="17" t="s">
        <v>235</v>
      </c>
      <c r="BM372" s="199" t="s">
        <v>1130</v>
      </c>
    </row>
    <row r="373" spans="1:65" s="2" customFormat="1" ht="29.25">
      <c r="A373" s="34"/>
      <c r="B373" s="35"/>
      <c r="C373" s="36"/>
      <c r="D373" s="203" t="s">
        <v>172</v>
      </c>
      <c r="E373" s="36"/>
      <c r="F373" s="213" t="s">
        <v>1131</v>
      </c>
      <c r="G373" s="36"/>
      <c r="H373" s="36"/>
      <c r="I373" s="214"/>
      <c r="J373" s="36"/>
      <c r="K373" s="36"/>
      <c r="L373" s="39"/>
      <c r="M373" s="215"/>
      <c r="N373" s="216"/>
      <c r="O373" s="71"/>
      <c r="P373" s="71"/>
      <c r="Q373" s="71"/>
      <c r="R373" s="71"/>
      <c r="S373" s="71"/>
      <c r="T373" s="72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172</v>
      </c>
      <c r="AU373" s="17" t="s">
        <v>87</v>
      </c>
    </row>
    <row r="374" spans="1:65" s="13" customFormat="1" ht="11.25">
      <c r="B374" s="201"/>
      <c r="C374" s="202"/>
      <c r="D374" s="203" t="s">
        <v>161</v>
      </c>
      <c r="E374" s="204" t="s">
        <v>1</v>
      </c>
      <c r="F374" s="205" t="s">
        <v>1132</v>
      </c>
      <c r="G374" s="202"/>
      <c r="H374" s="206">
        <v>7.98</v>
      </c>
      <c r="I374" s="207"/>
      <c r="J374" s="202"/>
      <c r="K374" s="202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161</v>
      </c>
      <c r="AU374" s="212" t="s">
        <v>87</v>
      </c>
      <c r="AV374" s="13" t="s">
        <v>87</v>
      </c>
      <c r="AW374" s="13" t="s">
        <v>34</v>
      </c>
      <c r="AX374" s="13" t="s">
        <v>85</v>
      </c>
      <c r="AY374" s="212" t="s">
        <v>152</v>
      </c>
    </row>
    <row r="375" spans="1:65" s="2" customFormat="1" ht="16.5" customHeight="1">
      <c r="A375" s="34"/>
      <c r="B375" s="35"/>
      <c r="C375" s="187" t="s">
        <v>1133</v>
      </c>
      <c r="D375" s="187" t="s">
        <v>155</v>
      </c>
      <c r="E375" s="188" t="s">
        <v>1134</v>
      </c>
      <c r="F375" s="189" t="s">
        <v>1135</v>
      </c>
      <c r="G375" s="190" t="s">
        <v>170</v>
      </c>
      <c r="H375" s="191">
        <v>3</v>
      </c>
      <c r="I375" s="192"/>
      <c r="J375" s="193">
        <f>ROUND(I375*H375,2)</f>
        <v>0</v>
      </c>
      <c r="K375" s="194"/>
      <c r="L375" s="39"/>
      <c r="M375" s="195" t="s">
        <v>1</v>
      </c>
      <c r="N375" s="196" t="s">
        <v>42</v>
      </c>
      <c r="O375" s="71"/>
      <c r="P375" s="197">
        <f>O375*H375</f>
        <v>0</v>
      </c>
      <c r="Q375" s="197">
        <v>0</v>
      </c>
      <c r="R375" s="197">
        <f>Q375*H375</f>
        <v>0</v>
      </c>
      <c r="S375" s="197">
        <v>0</v>
      </c>
      <c r="T375" s="19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9" t="s">
        <v>235</v>
      </c>
      <c r="AT375" s="199" t="s">
        <v>155</v>
      </c>
      <c r="AU375" s="199" t="s">
        <v>87</v>
      </c>
      <c r="AY375" s="17" t="s">
        <v>152</v>
      </c>
      <c r="BE375" s="200">
        <f>IF(N375="základní",J375,0)</f>
        <v>0</v>
      </c>
      <c r="BF375" s="200">
        <f>IF(N375="snížená",J375,0)</f>
        <v>0</v>
      </c>
      <c r="BG375" s="200">
        <f>IF(N375="zákl. přenesená",J375,0)</f>
        <v>0</v>
      </c>
      <c r="BH375" s="200">
        <f>IF(N375="sníž. přenesená",J375,0)</f>
        <v>0</v>
      </c>
      <c r="BI375" s="200">
        <f>IF(N375="nulová",J375,0)</f>
        <v>0</v>
      </c>
      <c r="BJ375" s="17" t="s">
        <v>85</v>
      </c>
      <c r="BK375" s="200">
        <f>ROUND(I375*H375,2)</f>
        <v>0</v>
      </c>
      <c r="BL375" s="17" t="s">
        <v>235</v>
      </c>
      <c r="BM375" s="199" t="s">
        <v>1136</v>
      </c>
    </row>
    <row r="376" spans="1:65" s="2" customFormat="1" ht="16.5" customHeight="1">
      <c r="A376" s="34"/>
      <c r="B376" s="35"/>
      <c r="C376" s="228" t="s">
        <v>1137</v>
      </c>
      <c r="D376" s="228" t="s">
        <v>263</v>
      </c>
      <c r="E376" s="229" t="s">
        <v>1138</v>
      </c>
      <c r="F376" s="230" t="s">
        <v>1139</v>
      </c>
      <c r="G376" s="231" t="s">
        <v>170</v>
      </c>
      <c r="H376" s="232">
        <v>3</v>
      </c>
      <c r="I376" s="233"/>
      <c r="J376" s="234">
        <f>ROUND(I376*H376,2)</f>
        <v>0</v>
      </c>
      <c r="K376" s="235"/>
      <c r="L376" s="236"/>
      <c r="M376" s="237" t="s">
        <v>1</v>
      </c>
      <c r="N376" s="238" t="s">
        <v>42</v>
      </c>
      <c r="O376" s="71"/>
      <c r="P376" s="197">
        <f>O376*H376</f>
        <v>0</v>
      </c>
      <c r="Q376" s="197">
        <v>2.98E-3</v>
      </c>
      <c r="R376" s="197">
        <f>Q376*H376</f>
        <v>8.94E-3</v>
      </c>
      <c r="S376" s="197">
        <v>0</v>
      </c>
      <c r="T376" s="19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9" t="s">
        <v>285</v>
      </c>
      <c r="AT376" s="199" t="s">
        <v>263</v>
      </c>
      <c r="AU376" s="199" t="s">
        <v>87</v>
      </c>
      <c r="AY376" s="17" t="s">
        <v>152</v>
      </c>
      <c r="BE376" s="200">
        <f>IF(N376="základní",J376,0)</f>
        <v>0</v>
      </c>
      <c r="BF376" s="200">
        <f>IF(N376="snížená",J376,0)</f>
        <v>0</v>
      </c>
      <c r="BG376" s="200">
        <f>IF(N376="zákl. přenesená",J376,0)</f>
        <v>0</v>
      </c>
      <c r="BH376" s="200">
        <f>IF(N376="sníž. přenesená",J376,0)</f>
        <v>0</v>
      </c>
      <c r="BI376" s="200">
        <f>IF(N376="nulová",J376,0)</f>
        <v>0</v>
      </c>
      <c r="BJ376" s="17" t="s">
        <v>85</v>
      </c>
      <c r="BK376" s="200">
        <f>ROUND(I376*H376,2)</f>
        <v>0</v>
      </c>
      <c r="BL376" s="17" t="s">
        <v>235</v>
      </c>
      <c r="BM376" s="199" t="s">
        <v>1140</v>
      </c>
    </row>
    <row r="377" spans="1:65" s="2" customFormat="1" ht="24.2" customHeight="1">
      <c r="A377" s="34"/>
      <c r="B377" s="35"/>
      <c r="C377" s="187" t="s">
        <v>1141</v>
      </c>
      <c r="D377" s="187" t="s">
        <v>155</v>
      </c>
      <c r="E377" s="188" t="s">
        <v>1142</v>
      </c>
      <c r="F377" s="189" t="s">
        <v>1143</v>
      </c>
      <c r="G377" s="190" t="s">
        <v>1144</v>
      </c>
      <c r="H377" s="191">
        <v>100</v>
      </c>
      <c r="I377" s="192"/>
      <c r="J377" s="193">
        <f>ROUND(I377*H377,2)</f>
        <v>0</v>
      </c>
      <c r="K377" s="194"/>
      <c r="L377" s="39"/>
      <c r="M377" s="195" t="s">
        <v>1</v>
      </c>
      <c r="N377" s="196" t="s">
        <v>42</v>
      </c>
      <c r="O377" s="71"/>
      <c r="P377" s="197">
        <f>O377*H377</f>
        <v>0</v>
      </c>
      <c r="Q377" s="197">
        <v>0</v>
      </c>
      <c r="R377" s="197">
        <f>Q377*H377</f>
        <v>0</v>
      </c>
      <c r="S377" s="197">
        <v>1E-3</v>
      </c>
      <c r="T377" s="198">
        <f>S377*H377</f>
        <v>0.1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9" t="s">
        <v>235</v>
      </c>
      <c r="AT377" s="199" t="s">
        <v>155</v>
      </c>
      <c r="AU377" s="199" t="s">
        <v>87</v>
      </c>
      <c r="AY377" s="17" t="s">
        <v>152</v>
      </c>
      <c r="BE377" s="200">
        <f>IF(N377="základní",J377,0)</f>
        <v>0</v>
      </c>
      <c r="BF377" s="200">
        <f>IF(N377="snížená",J377,0)</f>
        <v>0</v>
      </c>
      <c r="BG377" s="200">
        <f>IF(N377="zákl. přenesená",J377,0)</f>
        <v>0</v>
      </c>
      <c r="BH377" s="200">
        <f>IF(N377="sníž. přenesená",J377,0)</f>
        <v>0</v>
      </c>
      <c r="BI377" s="200">
        <f>IF(N377="nulová",J377,0)</f>
        <v>0</v>
      </c>
      <c r="BJ377" s="17" t="s">
        <v>85</v>
      </c>
      <c r="BK377" s="200">
        <f>ROUND(I377*H377,2)</f>
        <v>0</v>
      </c>
      <c r="BL377" s="17" t="s">
        <v>235</v>
      </c>
      <c r="BM377" s="199" t="s">
        <v>1145</v>
      </c>
    </row>
    <row r="378" spans="1:65" s="2" customFormat="1" ht="24.2" customHeight="1">
      <c r="A378" s="34"/>
      <c r="B378" s="35"/>
      <c r="C378" s="187" t="s">
        <v>1146</v>
      </c>
      <c r="D378" s="187" t="s">
        <v>155</v>
      </c>
      <c r="E378" s="188" t="s">
        <v>558</v>
      </c>
      <c r="F378" s="189" t="s">
        <v>559</v>
      </c>
      <c r="G378" s="190" t="s">
        <v>307</v>
      </c>
      <c r="H378" s="239"/>
      <c r="I378" s="192"/>
      <c r="J378" s="193">
        <f>ROUND(I378*H378,2)</f>
        <v>0</v>
      </c>
      <c r="K378" s="194"/>
      <c r="L378" s="39"/>
      <c r="M378" s="195" t="s">
        <v>1</v>
      </c>
      <c r="N378" s="196" t="s">
        <v>42</v>
      </c>
      <c r="O378" s="71"/>
      <c r="P378" s="197">
        <f>O378*H378</f>
        <v>0</v>
      </c>
      <c r="Q378" s="197">
        <v>0</v>
      </c>
      <c r="R378" s="197">
        <f>Q378*H378</f>
        <v>0</v>
      </c>
      <c r="S378" s="197">
        <v>0</v>
      </c>
      <c r="T378" s="19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9" t="s">
        <v>235</v>
      </c>
      <c r="AT378" s="199" t="s">
        <v>155</v>
      </c>
      <c r="AU378" s="199" t="s">
        <v>87</v>
      </c>
      <c r="AY378" s="17" t="s">
        <v>152</v>
      </c>
      <c r="BE378" s="200">
        <f>IF(N378="základní",J378,0)</f>
        <v>0</v>
      </c>
      <c r="BF378" s="200">
        <f>IF(N378="snížená",J378,0)</f>
        <v>0</v>
      </c>
      <c r="BG378" s="200">
        <f>IF(N378="zákl. přenesená",J378,0)</f>
        <v>0</v>
      </c>
      <c r="BH378" s="200">
        <f>IF(N378="sníž. přenesená",J378,0)</f>
        <v>0</v>
      </c>
      <c r="BI378" s="200">
        <f>IF(N378="nulová",J378,0)</f>
        <v>0</v>
      </c>
      <c r="BJ378" s="17" t="s">
        <v>85</v>
      </c>
      <c r="BK378" s="200">
        <f>ROUND(I378*H378,2)</f>
        <v>0</v>
      </c>
      <c r="BL378" s="17" t="s">
        <v>235</v>
      </c>
      <c r="BM378" s="199" t="s">
        <v>1147</v>
      </c>
    </row>
    <row r="379" spans="1:65" s="12" customFormat="1" ht="22.9" customHeight="1">
      <c r="B379" s="171"/>
      <c r="C379" s="172"/>
      <c r="D379" s="173" t="s">
        <v>76</v>
      </c>
      <c r="E379" s="185" t="s">
        <v>561</v>
      </c>
      <c r="F379" s="185" t="s">
        <v>1148</v>
      </c>
      <c r="G379" s="172"/>
      <c r="H379" s="172"/>
      <c r="I379" s="175"/>
      <c r="J379" s="186">
        <f>BK379</f>
        <v>0</v>
      </c>
      <c r="K379" s="172"/>
      <c r="L379" s="177"/>
      <c r="M379" s="178"/>
      <c r="N379" s="179"/>
      <c r="O379" s="179"/>
      <c r="P379" s="180">
        <f>SUM(P380:P392)</f>
        <v>0</v>
      </c>
      <c r="Q379" s="179"/>
      <c r="R379" s="180">
        <f>SUM(R380:R392)</f>
        <v>0.47936000000000001</v>
      </c>
      <c r="S379" s="179"/>
      <c r="T379" s="181">
        <f>SUM(T380:T392)</f>
        <v>0</v>
      </c>
      <c r="AR379" s="182" t="s">
        <v>87</v>
      </c>
      <c r="AT379" s="183" t="s">
        <v>76</v>
      </c>
      <c r="AU379" s="183" t="s">
        <v>85</v>
      </c>
      <c r="AY379" s="182" t="s">
        <v>152</v>
      </c>
      <c r="BK379" s="184">
        <f>SUM(BK380:BK392)</f>
        <v>0</v>
      </c>
    </row>
    <row r="380" spans="1:65" s="2" customFormat="1" ht="24.2" customHeight="1">
      <c r="A380" s="34"/>
      <c r="B380" s="35"/>
      <c r="C380" s="187" t="s">
        <v>1149</v>
      </c>
      <c r="D380" s="187" t="s">
        <v>155</v>
      </c>
      <c r="E380" s="188" t="s">
        <v>584</v>
      </c>
      <c r="F380" s="189" t="s">
        <v>585</v>
      </c>
      <c r="G380" s="190" t="s">
        <v>165</v>
      </c>
      <c r="H380" s="191">
        <v>10</v>
      </c>
      <c r="I380" s="192"/>
      <c r="J380" s="193">
        <f>ROUND(I380*H380,2)</f>
        <v>0</v>
      </c>
      <c r="K380" s="194"/>
      <c r="L380" s="39"/>
      <c r="M380" s="195" t="s">
        <v>1</v>
      </c>
      <c r="N380" s="196" t="s">
        <v>42</v>
      </c>
      <c r="O380" s="71"/>
      <c r="P380" s="197">
        <f>O380*H380</f>
        <v>0</v>
      </c>
      <c r="Q380" s="197">
        <v>2.0000000000000002E-5</v>
      </c>
      <c r="R380" s="197">
        <f>Q380*H380</f>
        <v>2.0000000000000001E-4</v>
      </c>
      <c r="S380" s="197">
        <v>0</v>
      </c>
      <c r="T380" s="19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9" t="s">
        <v>235</v>
      </c>
      <c r="AT380" s="199" t="s">
        <v>155</v>
      </c>
      <c r="AU380" s="199" t="s">
        <v>87</v>
      </c>
      <c r="AY380" s="17" t="s">
        <v>152</v>
      </c>
      <c r="BE380" s="200">
        <f>IF(N380="základní",J380,0)</f>
        <v>0</v>
      </c>
      <c r="BF380" s="200">
        <f>IF(N380="snížená",J380,0)</f>
        <v>0</v>
      </c>
      <c r="BG380" s="200">
        <f>IF(N380="zákl. přenesená",J380,0)</f>
        <v>0</v>
      </c>
      <c r="BH380" s="200">
        <f>IF(N380="sníž. přenesená",J380,0)</f>
        <v>0</v>
      </c>
      <c r="BI380" s="200">
        <f>IF(N380="nulová",J380,0)</f>
        <v>0</v>
      </c>
      <c r="BJ380" s="17" t="s">
        <v>85</v>
      </c>
      <c r="BK380" s="200">
        <f>ROUND(I380*H380,2)</f>
        <v>0</v>
      </c>
      <c r="BL380" s="17" t="s">
        <v>235</v>
      </c>
      <c r="BM380" s="199" t="s">
        <v>1150</v>
      </c>
    </row>
    <row r="381" spans="1:65" s="13" customFormat="1" ht="11.25">
      <c r="B381" s="201"/>
      <c r="C381" s="202"/>
      <c r="D381" s="203" t="s">
        <v>161</v>
      </c>
      <c r="E381" s="204" t="s">
        <v>1</v>
      </c>
      <c r="F381" s="205" t="s">
        <v>1151</v>
      </c>
      <c r="G381" s="202"/>
      <c r="H381" s="206">
        <v>10</v>
      </c>
      <c r="I381" s="207"/>
      <c r="J381" s="202"/>
      <c r="K381" s="202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161</v>
      </c>
      <c r="AU381" s="212" t="s">
        <v>87</v>
      </c>
      <c r="AV381" s="13" t="s">
        <v>87</v>
      </c>
      <c r="AW381" s="13" t="s">
        <v>34</v>
      </c>
      <c r="AX381" s="13" t="s">
        <v>85</v>
      </c>
      <c r="AY381" s="212" t="s">
        <v>152</v>
      </c>
    </row>
    <row r="382" spans="1:65" s="2" customFormat="1" ht="24.2" customHeight="1">
      <c r="A382" s="34"/>
      <c r="B382" s="35"/>
      <c r="C382" s="187" t="s">
        <v>1152</v>
      </c>
      <c r="D382" s="187" t="s">
        <v>155</v>
      </c>
      <c r="E382" s="188" t="s">
        <v>1153</v>
      </c>
      <c r="F382" s="189" t="s">
        <v>1154</v>
      </c>
      <c r="G382" s="190" t="s">
        <v>165</v>
      </c>
      <c r="H382" s="191">
        <v>10</v>
      </c>
      <c r="I382" s="192"/>
      <c r="J382" s="193">
        <f>ROUND(I382*H382,2)</f>
        <v>0</v>
      </c>
      <c r="K382" s="194"/>
      <c r="L382" s="39"/>
      <c r="M382" s="195" t="s">
        <v>1</v>
      </c>
      <c r="N382" s="196" t="s">
        <v>42</v>
      </c>
      <c r="O382" s="71"/>
      <c r="P382" s="197">
        <f>O382*H382</f>
        <v>0</v>
      </c>
      <c r="Q382" s="197">
        <v>6.6E-4</v>
      </c>
      <c r="R382" s="197">
        <f>Q382*H382</f>
        <v>6.6E-3</v>
      </c>
      <c r="S382" s="197">
        <v>0</v>
      </c>
      <c r="T382" s="19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9" t="s">
        <v>235</v>
      </c>
      <c r="AT382" s="199" t="s">
        <v>155</v>
      </c>
      <c r="AU382" s="199" t="s">
        <v>87</v>
      </c>
      <c r="AY382" s="17" t="s">
        <v>152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7" t="s">
        <v>85</v>
      </c>
      <c r="BK382" s="200">
        <f>ROUND(I382*H382,2)</f>
        <v>0</v>
      </c>
      <c r="BL382" s="17" t="s">
        <v>235</v>
      </c>
      <c r="BM382" s="199" t="s">
        <v>1155</v>
      </c>
    </row>
    <row r="383" spans="1:65" s="2" customFormat="1" ht="33" customHeight="1">
      <c r="A383" s="34"/>
      <c r="B383" s="35"/>
      <c r="C383" s="187" t="s">
        <v>1156</v>
      </c>
      <c r="D383" s="187" t="s">
        <v>155</v>
      </c>
      <c r="E383" s="188" t="s">
        <v>1157</v>
      </c>
      <c r="F383" s="189" t="s">
        <v>1158</v>
      </c>
      <c r="G383" s="190" t="s">
        <v>165</v>
      </c>
      <c r="H383" s="191">
        <v>291.60000000000002</v>
      </c>
      <c r="I383" s="192"/>
      <c r="J383" s="193">
        <f>ROUND(I383*H383,2)</f>
        <v>0</v>
      </c>
      <c r="K383" s="194"/>
      <c r="L383" s="39"/>
      <c r="M383" s="195" t="s">
        <v>1</v>
      </c>
      <c r="N383" s="196" t="s">
        <v>42</v>
      </c>
      <c r="O383" s="71"/>
      <c r="P383" s="197">
        <f>O383*H383</f>
        <v>0</v>
      </c>
      <c r="Q383" s="197">
        <v>1.1E-4</v>
      </c>
      <c r="R383" s="197">
        <f>Q383*H383</f>
        <v>3.2076E-2</v>
      </c>
      <c r="S383" s="197">
        <v>0</v>
      </c>
      <c r="T383" s="19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9" t="s">
        <v>235</v>
      </c>
      <c r="AT383" s="199" t="s">
        <v>155</v>
      </c>
      <c r="AU383" s="199" t="s">
        <v>87</v>
      </c>
      <c r="AY383" s="17" t="s">
        <v>152</v>
      </c>
      <c r="BE383" s="200">
        <f>IF(N383="základní",J383,0)</f>
        <v>0</v>
      </c>
      <c r="BF383" s="200">
        <f>IF(N383="snížená",J383,0)</f>
        <v>0</v>
      </c>
      <c r="BG383" s="200">
        <f>IF(N383="zákl. přenesená",J383,0)</f>
        <v>0</v>
      </c>
      <c r="BH383" s="200">
        <f>IF(N383="sníž. přenesená",J383,0)</f>
        <v>0</v>
      </c>
      <c r="BI383" s="200">
        <f>IF(N383="nulová",J383,0)</f>
        <v>0</v>
      </c>
      <c r="BJ383" s="17" t="s">
        <v>85</v>
      </c>
      <c r="BK383" s="200">
        <f>ROUND(I383*H383,2)</f>
        <v>0</v>
      </c>
      <c r="BL383" s="17" t="s">
        <v>235</v>
      </c>
      <c r="BM383" s="199" t="s">
        <v>1159</v>
      </c>
    </row>
    <row r="384" spans="1:65" s="2" customFormat="1" ht="21.75" customHeight="1">
      <c r="A384" s="34"/>
      <c r="B384" s="35"/>
      <c r="C384" s="187" t="s">
        <v>1160</v>
      </c>
      <c r="D384" s="187" t="s">
        <v>155</v>
      </c>
      <c r="E384" s="188" t="s">
        <v>1161</v>
      </c>
      <c r="F384" s="189" t="s">
        <v>1162</v>
      </c>
      <c r="G384" s="190" t="s">
        <v>165</v>
      </c>
      <c r="H384" s="191">
        <v>204</v>
      </c>
      <c r="I384" s="192"/>
      <c r="J384" s="193">
        <f>ROUND(I384*H384,2)</f>
        <v>0</v>
      </c>
      <c r="K384" s="194"/>
      <c r="L384" s="39"/>
      <c r="M384" s="195" t="s">
        <v>1</v>
      </c>
      <c r="N384" s="196" t="s">
        <v>42</v>
      </c>
      <c r="O384" s="71"/>
      <c r="P384" s="197">
        <f>O384*H384</f>
        <v>0</v>
      </c>
      <c r="Q384" s="197">
        <v>1.2E-4</v>
      </c>
      <c r="R384" s="197">
        <f>Q384*H384</f>
        <v>2.4480000000000002E-2</v>
      </c>
      <c r="S384" s="197">
        <v>0</v>
      </c>
      <c r="T384" s="19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9" t="s">
        <v>235</v>
      </c>
      <c r="AT384" s="199" t="s">
        <v>155</v>
      </c>
      <c r="AU384" s="199" t="s">
        <v>87</v>
      </c>
      <c r="AY384" s="17" t="s">
        <v>152</v>
      </c>
      <c r="BE384" s="200">
        <f>IF(N384="základní",J384,0)</f>
        <v>0</v>
      </c>
      <c r="BF384" s="200">
        <f>IF(N384="snížená",J384,0)</f>
        <v>0</v>
      </c>
      <c r="BG384" s="200">
        <f>IF(N384="zákl. přenesená",J384,0)</f>
        <v>0</v>
      </c>
      <c r="BH384" s="200">
        <f>IF(N384="sníž. přenesená",J384,0)</f>
        <v>0</v>
      </c>
      <c r="BI384" s="200">
        <f>IF(N384="nulová",J384,0)</f>
        <v>0</v>
      </c>
      <c r="BJ384" s="17" t="s">
        <v>85</v>
      </c>
      <c r="BK384" s="200">
        <f>ROUND(I384*H384,2)</f>
        <v>0</v>
      </c>
      <c r="BL384" s="17" t="s">
        <v>235</v>
      </c>
      <c r="BM384" s="199" t="s">
        <v>1163</v>
      </c>
    </row>
    <row r="385" spans="1:65" s="2" customFormat="1" ht="24.2" customHeight="1">
      <c r="A385" s="34"/>
      <c r="B385" s="35"/>
      <c r="C385" s="187" t="s">
        <v>1164</v>
      </c>
      <c r="D385" s="187" t="s">
        <v>155</v>
      </c>
      <c r="E385" s="188" t="s">
        <v>1165</v>
      </c>
      <c r="F385" s="189" t="s">
        <v>1166</v>
      </c>
      <c r="G385" s="190" t="s">
        <v>165</v>
      </c>
      <c r="H385" s="191">
        <v>291.60000000000002</v>
      </c>
      <c r="I385" s="192"/>
      <c r="J385" s="193">
        <f>ROUND(I385*H385,2)</f>
        <v>0</v>
      </c>
      <c r="K385" s="194"/>
      <c r="L385" s="39"/>
      <c r="M385" s="195" t="s">
        <v>1</v>
      </c>
      <c r="N385" s="196" t="s">
        <v>42</v>
      </c>
      <c r="O385" s="71"/>
      <c r="P385" s="197">
        <f>O385*H385</f>
        <v>0</v>
      </c>
      <c r="Q385" s="197">
        <v>7.2000000000000005E-4</v>
      </c>
      <c r="R385" s="197">
        <f>Q385*H385</f>
        <v>0.20995200000000003</v>
      </c>
      <c r="S385" s="197">
        <v>0</v>
      </c>
      <c r="T385" s="19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9" t="s">
        <v>235</v>
      </c>
      <c r="AT385" s="199" t="s">
        <v>155</v>
      </c>
      <c r="AU385" s="199" t="s">
        <v>87</v>
      </c>
      <c r="AY385" s="17" t="s">
        <v>152</v>
      </c>
      <c r="BE385" s="200">
        <f>IF(N385="základní",J385,0)</f>
        <v>0</v>
      </c>
      <c r="BF385" s="200">
        <f>IF(N385="snížená",J385,0)</f>
        <v>0</v>
      </c>
      <c r="BG385" s="200">
        <f>IF(N385="zákl. přenesená",J385,0)</f>
        <v>0</v>
      </c>
      <c r="BH385" s="200">
        <f>IF(N385="sníž. přenesená",J385,0)</f>
        <v>0</v>
      </c>
      <c r="BI385" s="200">
        <f>IF(N385="nulová",J385,0)</f>
        <v>0</v>
      </c>
      <c r="BJ385" s="17" t="s">
        <v>85</v>
      </c>
      <c r="BK385" s="200">
        <f>ROUND(I385*H385,2)</f>
        <v>0</v>
      </c>
      <c r="BL385" s="17" t="s">
        <v>235</v>
      </c>
      <c r="BM385" s="199" t="s">
        <v>1167</v>
      </c>
    </row>
    <row r="386" spans="1:65" s="2" customFormat="1" ht="78">
      <c r="A386" s="34"/>
      <c r="B386" s="35"/>
      <c r="C386" s="36"/>
      <c r="D386" s="203" t="s">
        <v>172</v>
      </c>
      <c r="E386" s="36"/>
      <c r="F386" s="213" t="s">
        <v>1168</v>
      </c>
      <c r="G386" s="36"/>
      <c r="H386" s="36"/>
      <c r="I386" s="214"/>
      <c r="J386" s="36"/>
      <c r="K386" s="36"/>
      <c r="L386" s="39"/>
      <c r="M386" s="215"/>
      <c r="N386" s="216"/>
      <c r="O386" s="71"/>
      <c r="P386" s="71"/>
      <c r="Q386" s="71"/>
      <c r="R386" s="71"/>
      <c r="S386" s="71"/>
      <c r="T386" s="72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172</v>
      </c>
      <c r="AU386" s="17" t="s">
        <v>87</v>
      </c>
    </row>
    <row r="387" spans="1:65" s="2" customFormat="1" ht="24.2" customHeight="1">
      <c r="A387" s="34"/>
      <c r="B387" s="35"/>
      <c r="C387" s="187" t="s">
        <v>1169</v>
      </c>
      <c r="D387" s="187" t="s">
        <v>155</v>
      </c>
      <c r="E387" s="188" t="s">
        <v>1170</v>
      </c>
      <c r="F387" s="189" t="s">
        <v>1171</v>
      </c>
      <c r="G387" s="190" t="s">
        <v>165</v>
      </c>
      <c r="H387" s="191">
        <v>291.60000000000002</v>
      </c>
      <c r="I387" s="192"/>
      <c r="J387" s="193">
        <f>ROUND(I387*H387,2)</f>
        <v>0</v>
      </c>
      <c r="K387" s="194"/>
      <c r="L387" s="39"/>
      <c r="M387" s="195" t="s">
        <v>1</v>
      </c>
      <c r="N387" s="196" t="s">
        <v>42</v>
      </c>
      <c r="O387" s="71"/>
      <c r="P387" s="197">
        <f>O387*H387</f>
        <v>0</v>
      </c>
      <c r="Q387" s="197">
        <v>4.0000000000000003E-5</v>
      </c>
      <c r="R387" s="197">
        <f>Q387*H387</f>
        <v>1.1664000000000002E-2</v>
      </c>
      <c r="S387" s="197">
        <v>0</v>
      </c>
      <c r="T387" s="19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9" t="s">
        <v>235</v>
      </c>
      <c r="AT387" s="199" t="s">
        <v>155</v>
      </c>
      <c r="AU387" s="199" t="s">
        <v>87</v>
      </c>
      <c r="AY387" s="17" t="s">
        <v>152</v>
      </c>
      <c r="BE387" s="200">
        <f>IF(N387="základní",J387,0)</f>
        <v>0</v>
      </c>
      <c r="BF387" s="200">
        <f>IF(N387="snížená",J387,0)</f>
        <v>0</v>
      </c>
      <c r="BG387" s="200">
        <f>IF(N387="zákl. přenesená",J387,0)</f>
        <v>0</v>
      </c>
      <c r="BH387" s="200">
        <f>IF(N387="sníž. přenesená",J387,0)</f>
        <v>0</v>
      </c>
      <c r="BI387" s="200">
        <f>IF(N387="nulová",J387,0)</f>
        <v>0</v>
      </c>
      <c r="BJ387" s="17" t="s">
        <v>85</v>
      </c>
      <c r="BK387" s="200">
        <f>ROUND(I387*H387,2)</f>
        <v>0</v>
      </c>
      <c r="BL387" s="17" t="s">
        <v>235</v>
      </c>
      <c r="BM387" s="199" t="s">
        <v>1172</v>
      </c>
    </row>
    <row r="388" spans="1:65" s="2" customFormat="1" ht="24.2" customHeight="1">
      <c r="A388" s="34"/>
      <c r="B388" s="35"/>
      <c r="C388" s="187" t="s">
        <v>1173</v>
      </c>
      <c r="D388" s="187" t="s">
        <v>155</v>
      </c>
      <c r="E388" s="188" t="s">
        <v>1174</v>
      </c>
      <c r="F388" s="189" t="s">
        <v>1175</v>
      </c>
      <c r="G388" s="190" t="s">
        <v>165</v>
      </c>
      <c r="H388" s="191">
        <v>204</v>
      </c>
      <c r="I388" s="192"/>
      <c r="J388" s="193">
        <f>ROUND(I388*H388,2)</f>
        <v>0</v>
      </c>
      <c r="K388" s="194"/>
      <c r="L388" s="39"/>
      <c r="M388" s="195" t="s">
        <v>1</v>
      </c>
      <c r="N388" s="196" t="s">
        <v>42</v>
      </c>
      <c r="O388" s="71"/>
      <c r="P388" s="197">
        <f>O388*H388</f>
        <v>0</v>
      </c>
      <c r="Q388" s="197">
        <v>8.3000000000000001E-4</v>
      </c>
      <c r="R388" s="197">
        <f>Q388*H388</f>
        <v>0.16932</v>
      </c>
      <c r="S388" s="197">
        <v>0</v>
      </c>
      <c r="T388" s="19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9" t="s">
        <v>235</v>
      </c>
      <c r="AT388" s="199" t="s">
        <v>155</v>
      </c>
      <c r="AU388" s="199" t="s">
        <v>87</v>
      </c>
      <c r="AY388" s="17" t="s">
        <v>152</v>
      </c>
      <c r="BE388" s="200">
        <f>IF(N388="základní",J388,0)</f>
        <v>0</v>
      </c>
      <c r="BF388" s="200">
        <f>IF(N388="snížená",J388,0)</f>
        <v>0</v>
      </c>
      <c r="BG388" s="200">
        <f>IF(N388="zákl. přenesená",J388,0)</f>
        <v>0</v>
      </c>
      <c r="BH388" s="200">
        <f>IF(N388="sníž. přenesená",J388,0)</f>
        <v>0</v>
      </c>
      <c r="BI388" s="200">
        <f>IF(N388="nulová",J388,0)</f>
        <v>0</v>
      </c>
      <c r="BJ388" s="17" t="s">
        <v>85</v>
      </c>
      <c r="BK388" s="200">
        <f>ROUND(I388*H388,2)</f>
        <v>0</v>
      </c>
      <c r="BL388" s="17" t="s">
        <v>235</v>
      </c>
      <c r="BM388" s="199" t="s">
        <v>1176</v>
      </c>
    </row>
    <row r="389" spans="1:65" s="2" customFormat="1" ht="78">
      <c r="A389" s="34"/>
      <c r="B389" s="35"/>
      <c r="C389" s="36"/>
      <c r="D389" s="203" t="s">
        <v>172</v>
      </c>
      <c r="E389" s="36"/>
      <c r="F389" s="213" t="s">
        <v>1168</v>
      </c>
      <c r="G389" s="36"/>
      <c r="H389" s="36"/>
      <c r="I389" s="214"/>
      <c r="J389" s="36"/>
      <c r="K389" s="36"/>
      <c r="L389" s="39"/>
      <c r="M389" s="215"/>
      <c r="N389" s="216"/>
      <c r="O389" s="71"/>
      <c r="P389" s="71"/>
      <c r="Q389" s="71"/>
      <c r="R389" s="71"/>
      <c r="S389" s="71"/>
      <c r="T389" s="72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172</v>
      </c>
      <c r="AU389" s="17" t="s">
        <v>87</v>
      </c>
    </row>
    <row r="390" spans="1:65" s="2" customFormat="1" ht="24.2" customHeight="1">
      <c r="A390" s="34"/>
      <c r="B390" s="35"/>
      <c r="C390" s="187" t="s">
        <v>1177</v>
      </c>
      <c r="D390" s="187" t="s">
        <v>155</v>
      </c>
      <c r="E390" s="188" t="s">
        <v>1178</v>
      </c>
      <c r="F390" s="189" t="s">
        <v>1179</v>
      </c>
      <c r="G390" s="190" t="s">
        <v>165</v>
      </c>
      <c r="H390" s="191">
        <v>204</v>
      </c>
      <c r="I390" s="192"/>
      <c r="J390" s="193">
        <f>ROUND(I390*H390,2)</f>
        <v>0</v>
      </c>
      <c r="K390" s="194"/>
      <c r="L390" s="39"/>
      <c r="M390" s="195" t="s">
        <v>1</v>
      </c>
      <c r="N390" s="196" t="s">
        <v>42</v>
      </c>
      <c r="O390" s="71"/>
      <c r="P390" s="197">
        <f>O390*H390</f>
        <v>0</v>
      </c>
      <c r="Q390" s="197">
        <v>5.0000000000000002E-5</v>
      </c>
      <c r="R390" s="197">
        <f>Q390*H390</f>
        <v>1.0200000000000001E-2</v>
      </c>
      <c r="S390" s="197">
        <v>0</v>
      </c>
      <c r="T390" s="198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9" t="s">
        <v>235</v>
      </c>
      <c r="AT390" s="199" t="s">
        <v>155</v>
      </c>
      <c r="AU390" s="199" t="s">
        <v>87</v>
      </c>
      <c r="AY390" s="17" t="s">
        <v>152</v>
      </c>
      <c r="BE390" s="200">
        <f>IF(N390="základní",J390,0)</f>
        <v>0</v>
      </c>
      <c r="BF390" s="200">
        <f>IF(N390="snížená",J390,0)</f>
        <v>0</v>
      </c>
      <c r="BG390" s="200">
        <f>IF(N390="zákl. přenesená",J390,0)</f>
        <v>0</v>
      </c>
      <c r="BH390" s="200">
        <f>IF(N390="sníž. přenesená",J390,0)</f>
        <v>0</v>
      </c>
      <c r="BI390" s="200">
        <f>IF(N390="nulová",J390,0)</f>
        <v>0</v>
      </c>
      <c r="BJ390" s="17" t="s">
        <v>85</v>
      </c>
      <c r="BK390" s="200">
        <f>ROUND(I390*H390,2)</f>
        <v>0</v>
      </c>
      <c r="BL390" s="17" t="s">
        <v>235</v>
      </c>
      <c r="BM390" s="199" t="s">
        <v>1180</v>
      </c>
    </row>
    <row r="391" spans="1:65" s="2" customFormat="1" ht="33" customHeight="1">
      <c r="A391" s="34"/>
      <c r="B391" s="35"/>
      <c r="C391" s="187" t="s">
        <v>1181</v>
      </c>
      <c r="D391" s="187" t="s">
        <v>155</v>
      </c>
      <c r="E391" s="188" t="s">
        <v>1182</v>
      </c>
      <c r="F391" s="189" t="s">
        <v>1183</v>
      </c>
      <c r="G391" s="190" t="s">
        <v>165</v>
      </c>
      <c r="H391" s="191">
        <v>495.6</v>
      </c>
      <c r="I391" s="192"/>
      <c r="J391" s="193">
        <f>ROUND(I391*H391,2)</f>
        <v>0</v>
      </c>
      <c r="K391" s="194"/>
      <c r="L391" s="39"/>
      <c r="M391" s="195" t="s">
        <v>1</v>
      </c>
      <c r="N391" s="196" t="s">
        <v>42</v>
      </c>
      <c r="O391" s="71"/>
      <c r="P391" s="197">
        <f>O391*H391</f>
        <v>0</v>
      </c>
      <c r="Q391" s="197">
        <v>3.0000000000000001E-5</v>
      </c>
      <c r="R391" s="197">
        <f>Q391*H391</f>
        <v>1.4868000000000001E-2</v>
      </c>
      <c r="S391" s="197">
        <v>0</v>
      </c>
      <c r="T391" s="19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9" t="s">
        <v>235</v>
      </c>
      <c r="AT391" s="199" t="s">
        <v>155</v>
      </c>
      <c r="AU391" s="199" t="s">
        <v>87</v>
      </c>
      <c r="AY391" s="17" t="s">
        <v>152</v>
      </c>
      <c r="BE391" s="200">
        <f>IF(N391="základní",J391,0)</f>
        <v>0</v>
      </c>
      <c r="BF391" s="200">
        <f>IF(N391="snížená",J391,0)</f>
        <v>0</v>
      </c>
      <c r="BG391" s="200">
        <f>IF(N391="zákl. přenesená",J391,0)</f>
        <v>0</v>
      </c>
      <c r="BH391" s="200">
        <f>IF(N391="sníž. přenesená",J391,0)</f>
        <v>0</v>
      </c>
      <c r="BI391" s="200">
        <f>IF(N391="nulová",J391,0)</f>
        <v>0</v>
      </c>
      <c r="BJ391" s="17" t="s">
        <v>85</v>
      </c>
      <c r="BK391" s="200">
        <f>ROUND(I391*H391,2)</f>
        <v>0</v>
      </c>
      <c r="BL391" s="17" t="s">
        <v>235</v>
      </c>
      <c r="BM391" s="199" t="s">
        <v>1184</v>
      </c>
    </row>
    <row r="392" spans="1:65" s="2" customFormat="1" ht="24.2" customHeight="1">
      <c r="A392" s="34"/>
      <c r="B392" s="35"/>
      <c r="C392" s="187" t="s">
        <v>1185</v>
      </c>
      <c r="D392" s="187" t="s">
        <v>155</v>
      </c>
      <c r="E392" s="188" t="s">
        <v>1186</v>
      </c>
      <c r="F392" s="189" t="s">
        <v>1187</v>
      </c>
      <c r="G392" s="190" t="s">
        <v>165</v>
      </c>
      <c r="H392" s="191">
        <v>495.6</v>
      </c>
      <c r="I392" s="192"/>
      <c r="J392" s="193">
        <f>ROUND(I392*H392,2)</f>
        <v>0</v>
      </c>
      <c r="K392" s="194"/>
      <c r="L392" s="39"/>
      <c r="M392" s="195" t="s">
        <v>1</v>
      </c>
      <c r="N392" s="196" t="s">
        <v>42</v>
      </c>
      <c r="O392" s="71"/>
      <c r="P392" s="197">
        <f>O392*H392</f>
        <v>0</v>
      </c>
      <c r="Q392" s="197">
        <v>0</v>
      </c>
      <c r="R392" s="197">
        <f>Q392*H392</f>
        <v>0</v>
      </c>
      <c r="S392" s="197">
        <v>0</v>
      </c>
      <c r="T392" s="19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9" t="s">
        <v>235</v>
      </c>
      <c r="AT392" s="199" t="s">
        <v>155</v>
      </c>
      <c r="AU392" s="199" t="s">
        <v>87</v>
      </c>
      <c r="AY392" s="17" t="s">
        <v>152</v>
      </c>
      <c r="BE392" s="200">
        <f>IF(N392="základní",J392,0)</f>
        <v>0</v>
      </c>
      <c r="BF392" s="200">
        <f>IF(N392="snížená",J392,0)</f>
        <v>0</v>
      </c>
      <c r="BG392" s="200">
        <f>IF(N392="zákl. přenesená",J392,0)</f>
        <v>0</v>
      </c>
      <c r="BH392" s="200">
        <f>IF(N392="sníž. přenesená",J392,0)</f>
        <v>0</v>
      </c>
      <c r="BI392" s="200">
        <f>IF(N392="nulová",J392,0)</f>
        <v>0</v>
      </c>
      <c r="BJ392" s="17" t="s">
        <v>85</v>
      </c>
      <c r="BK392" s="200">
        <f>ROUND(I392*H392,2)</f>
        <v>0</v>
      </c>
      <c r="BL392" s="17" t="s">
        <v>235</v>
      </c>
      <c r="BM392" s="199" t="s">
        <v>1188</v>
      </c>
    </row>
    <row r="393" spans="1:65" s="12" customFormat="1" ht="22.9" customHeight="1">
      <c r="B393" s="171"/>
      <c r="C393" s="172"/>
      <c r="D393" s="173" t="s">
        <v>76</v>
      </c>
      <c r="E393" s="185" t="s">
        <v>1189</v>
      </c>
      <c r="F393" s="185" t="s">
        <v>1190</v>
      </c>
      <c r="G393" s="172"/>
      <c r="H393" s="172"/>
      <c r="I393" s="175"/>
      <c r="J393" s="186">
        <f>BK393</f>
        <v>0</v>
      </c>
      <c r="K393" s="172"/>
      <c r="L393" s="177"/>
      <c r="M393" s="178"/>
      <c r="N393" s="179"/>
      <c r="O393" s="179"/>
      <c r="P393" s="180">
        <f>SUM(P394:P400)</f>
        <v>0</v>
      </c>
      <c r="Q393" s="179"/>
      <c r="R393" s="180">
        <f>SUM(R394:R400)</f>
        <v>6.7131999999999997E-2</v>
      </c>
      <c r="S393" s="179"/>
      <c r="T393" s="181">
        <f>SUM(T394:T400)</f>
        <v>0</v>
      </c>
      <c r="AR393" s="182" t="s">
        <v>87</v>
      </c>
      <c r="AT393" s="183" t="s">
        <v>76</v>
      </c>
      <c r="AU393" s="183" t="s">
        <v>85</v>
      </c>
      <c r="AY393" s="182" t="s">
        <v>152</v>
      </c>
      <c r="BK393" s="184">
        <f>SUM(BK394:BK400)</f>
        <v>0</v>
      </c>
    </row>
    <row r="394" spans="1:65" s="2" customFormat="1" ht="24.2" customHeight="1">
      <c r="A394" s="34"/>
      <c r="B394" s="35"/>
      <c r="C394" s="187" t="s">
        <v>1191</v>
      </c>
      <c r="D394" s="187" t="s">
        <v>155</v>
      </c>
      <c r="E394" s="188" t="s">
        <v>1192</v>
      </c>
      <c r="F394" s="189" t="s">
        <v>1193</v>
      </c>
      <c r="G394" s="190" t="s">
        <v>165</v>
      </c>
      <c r="H394" s="191">
        <v>51.64</v>
      </c>
      <c r="I394" s="192"/>
      <c r="J394" s="193">
        <f>ROUND(I394*H394,2)</f>
        <v>0</v>
      </c>
      <c r="K394" s="194"/>
      <c r="L394" s="39"/>
      <c r="M394" s="195" t="s">
        <v>1</v>
      </c>
      <c r="N394" s="196" t="s">
        <v>42</v>
      </c>
      <c r="O394" s="71"/>
      <c r="P394" s="197">
        <f>O394*H394</f>
        <v>0</v>
      </c>
      <c r="Q394" s="197">
        <v>0</v>
      </c>
      <c r="R394" s="197">
        <f>Q394*H394</f>
        <v>0</v>
      </c>
      <c r="S394" s="197">
        <v>0</v>
      </c>
      <c r="T394" s="19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9" t="s">
        <v>235</v>
      </c>
      <c r="AT394" s="199" t="s">
        <v>155</v>
      </c>
      <c r="AU394" s="199" t="s">
        <v>87</v>
      </c>
      <c r="AY394" s="17" t="s">
        <v>152</v>
      </c>
      <c r="BE394" s="200">
        <f>IF(N394="základní",J394,0)</f>
        <v>0</v>
      </c>
      <c r="BF394" s="200">
        <f>IF(N394="snížená",J394,0)</f>
        <v>0</v>
      </c>
      <c r="BG394" s="200">
        <f>IF(N394="zákl. přenesená",J394,0)</f>
        <v>0</v>
      </c>
      <c r="BH394" s="200">
        <f>IF(N394="sníž. přenesená",J394,0)</f>
        <v>0</v>
      </c>
      <c r="BI394" s="200">
        <f>IF(N394="nulová",J394,0)</f>
        <v>0</v>
      </c>
      <c r="BJ394" s="17" t="s">
        <v>85</v>
      </c>
      <c r="BK394" s="200">
        <f>ROUND(I394*H394,2)</f>
        <v>0</v>
      </c>
      <c r="BL394" s="17" t="s">
        <v>235</v>
      </c>
      <c r="BM394" s="199" t="s">
        <v>1194</v>
      </c>
    </row>
    <row r="395" spans="1:65" s="13" customFormat="1" ht="11.25">
      <c r="B395" s="201"/>
      <c r="C395" s="202"/>
      <c r="D395" s="203" t="s">
        <v>161</v>
      </c>
      <c r="E395" s="204" t="s">
        <v>1</v>
      </c>
      <c r="F395" s="205" t="s">
        <v>1195</v>
      </c>
      <c r="G395" s="202"/>
      <c r="H395" s="206">
        <v>56.76</v>
      </c>
      <c r="I395" s="207"/>
      <c r="J395" s="202"/>
      <c r="K395" s="202"/>
      <c r="L395" s="208"/>
      <c r="M395" s="209"/>
      <c r="N395" s="210"/>
      <c r="O395" s="210"/>
      <c r="P395" s="210"/>
      <c r="Q395" s="210"/>
      <c r="R395" s="210"/>
      <c r="S395" s="210"/>
      <c r="T395" s="211"/>
      <c r="AT395" s="212" t="s">
        <v>161</v>
      </c>
      <c r="AU395" s="212" t="s">
        <v>87</v>
      </c>
      <c r="AV395" s="13" t="s">
        <v>87</v>
      </c>
      <c r="AW395" s="13" t="s">
        <v>34</v>
      </c>
      <c r="AX395" s="13" t="s">
        <v>77</v>
      </c>
      <c r="AY395" s="212" t="s">
        <v>152</v>
      </c>
    </row>
    <row r="396" spans="1:65" s="13" customFormat="1" ht="22.5">
      <c r="B396" s="201"/>
      <c r="C396" s="202"/>
      <c r="D396" s="203" t="s">
        <v>161</v>
      </c>
      <c r="E396" s="204" t="s">
        <v>1</v>
      </c>
      <c r="F396" s="205" t="s">
        <v>1196</v>
      </c>
      <c r="G396" s="202"/>
      <c r="H396" s="206">
        <v>-9.1199999999999992</v>
      </c>
      <c r="I396" s="207"/>
      <c r="J396" s="202"/>
      <c r="K396" s="202"/>
      <c r="L396" s="208"/>
      <c r="M396" s="209"/>
      <c r="N396" s="210"/>
      <c r="O396" s="210"/>
      <c r="P396" s="210"/>
      <c r="Q396" s="210"/>
      <c r="R396" s="210"/>
      <c r="S396" s="210"/>
      <c r="T396" s="211"/>
      <c r="AT396" s="212" t="s">
        <v>161</v>
      </c>
      <c r="AU396" s="212" t="s">
        <v>87</v>
      </c>
      <c r="AV396" s="13" t="s">
        <v>87</v>
      </c>
      <c r="AW396" s="13" t="s">
        <v>34</v>
      </c>
      <c r="AX396" s="13" t="s">
        <v>77</v>
      </c>
      <c r="AY396" s="212" t="s">
        <v>152</v>
      </c>
    </row>
    <row r="397" spans="1:65" s="13" customFormat="1" ht="11.25">
      <c r="B397" s="201"/>
      <c r="C397" s="202"/>
      <c r="D397" s="203" t="s">
        <v>161</v>
      </c>
      <c r="E397" s="204" t="s">
        <v>1</v>
      </c>
      <c r="F397" s="205" t="s">
        <v>1197</v>
      </c>
      <c r="G397" s="202"/>
      <c r="H397" s="206">
        <v>4</v>
      </c>
      <c r="I397" s="207"/>
      <c r="J397" s="202"/>
      <c r="K397" s="202"/>
      <c r="L397" s="208"/>
      <c r="M397" s="209"/>
      <c r="N397" s="210"/>
      <c r="O397" s="210"/>
      <c r="P397" s="210"/>
      <c r="Q397" s="210"/>
      <c r="R397" s="210"/>
      <c r="S397" s="210"/>
      <c r="T397" s="211"/>
      <c r="AT397" s="212" t="s">
        <v>161</v>
      </c>
      <c r="AU397" s="212" t="s">
        <v>87</v>
      </c>
      <c r="AV397" s="13" t="s">
        <v>87</v>
      </c>
      <c r="AW397" s="13" t="s">
        <v>34</v>
      </c>
      <c r="AX397" s="13" t="s">
        <v>77</v>
      </c>
      <c r="AY397" s="212" t="s">
        <v>152</v>
      </c>
    </row>
    <row r="398" spans="1:65" s="14" customFormat="1" ht="11.25">
      <c r="B398" s="217"/>
      <c r="C398" s="218"/>
      <c r="D398" s="203" t="s">
        <v>161</v>
      </c>
      <c r="E398" s="219" t="s">
        <v>1</v>
      </c>
      <c r="F398" s="220" t="s">
        <v>203</v>
      </c>
      <c r="G398" s="218"/>
      <c r="H398" s="221">
        <v>51.64</v>
      </c>
      <c r="I398" s="222"/>
      <c r="J398" s="218"/>
      <c r="K398" s="218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161</v>
      </c>
      <c r="AU398" s="227" t="s">
        <v>87</v>
      </c>
      <c r="AV398" s="14" t="s">
        <v>159</v>
      </c>
      <c r="AW398" s="14" t="s">
        <v>34</v>
      </c>
      <c r="AX398" s="14" t="s">
        <v>85</v>
      </c>
      <c r="AY398" s="227" t="s">
        <v>152</v>
      </c>
    </row>
    <row r="399" spans="1:65" s="2" customFormat="1" ht="16.5" customHeight="1">
      <c r="A399" s="34"/>
      <c r="B399" s="35"/>
      <c r="C399" s="228" t="s">
        <v>1198</v>
      </c>
      <c r="D399" s="228" t="s">
        <v>263</v>
      </c>
      <c r="E399" s="229" t="s">
        <v>1199</v>
      </c>
      <c r="F399" s="230" t="s">
        <v>1200</v>
      </c>
      <c r="G399" s="231" t="s">
        <v>165</v>
      </c>
      <c r="H399" s="232">
        <v>51.64</v>
      </c>
      <c r="I399" s="233"/>
      <c r="J399" s="234">
        <f>ROUND(I399*H399,2)</f>
        <v>0</v>
      </c>
      <c r="K399" s="235"/>
      <c r="L399" s="236"/>
      <c r="M399" s="237" t="s">
        <v>1</v>
      </c>
      <c r="N399" s="238" t="s">
        <v>42</v>
      </c>
      <c r="O399" s="71"/>
      <c r="P399" s="197">
        <f>O399*H399</f>
        <v>0</v>
      </c>
      <c r="Q399" s="197">
        <v>1.2999999999999999E-3</v>
      </c>
      <c r="R399" s="197">
        <f>Q399*H399</f>
        <v>6.7131999999999997E-2</v>
      </c>
      <c r="S399" s="197">
        <v>0</v>
      </c>
      <c r="T399" s="198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9" t="s">
        <v>285</v>
      </c>
      <c r="AT399" s="199" t="s">
        <v>263</v>
      </c>
      <c r="AU399" s="199" t="s">
        <v>87</v>
      </c>
      <c r="AY399" s="17" t="s">
        <v>152</v>
      </c>
      <c r="BE399" s="200">
        <f>IF(N399="základní",J399,0)</f>
        <v>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7" t="s">
        <v>85</v>
      </c>
      <c r="BK399" s="200">
        <f>ROUND(I399*H399,2)</f>
        <v>0</v>
      </c>
      <c r="BL399" s="17" t="s">
        <v>235</v>
      </c>
      <c r="BM399" s="199" t="s">
        <v>1201</v>
      </c>
    </row>
    <row r="400" spans="1:65" s="2" customFormat="1" ht="24.2" customHeight="1">
      <c r="A400" s="34"/>
      <c r="B400" s="35"/>
      <c r="C400" s="187" t="s">
        <v>1202</v>
      </c>
      <c r="D400" s="187" t="s">
        <v>155</v>
      </c>
      <c r="E400" s="188" t="s">
        <v>1203</v>
      </c>
      <c r="F400" s="189" t="s">
        <v>1204</v>
      </c>
      <c r="G400" s="190" t="s">
        <v>307</v>
      </c>
      <c r="H400" s="239"/>
      <c r="I400" s="192"/>
      <c r="J400" s="193">
        <f>ROUND(I400*H400,2)</f>
        <v>0</v>
      </c>
      <c r="K400" s="194"/>
      <c r="L400" s="39"/>
      <c r="M400" s="195" t="s">
        <v>1</v>
      </c>
      <c r="N400" s="196" t="s">
        <v>42</v>
      </c>
      <c r="O400" s="71"/>
      <c r="P400" s="197">
        <f>O400*H400</f>
        <v>0</v>
      </c>
      <c r="Q400" s="197">
        <v>0</v>
      </c>
      <c r="R400" s="197">
        <f>Q400*H400</f>
        <v>0</v>
      </c>
      <c r="S400" s="197">
        <v>0</v>
      </c>
      <c r="T400" s="19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9" t="s">
        <v>235</v>
      </c>
      <c r="AT400" s="199" t="s">
        <v>155</v>
      </c>
      <c r="AU400" s="199" t="s">
        <v>87</v>
      </c>
      <c r="AY400" s="17" t="s">
        <v>152</v>
      </c>
      <c r="BE400" s="200">
        <f>IF(N400="základní",J400,0)</f>
        <v>0</v>
      </c>
      <c r="BF400" s="200">
        <f>IF(N400="snížená",J400,0)</f>
        <v>0</v>
      </c>
      <c r="BG400" s="200">
        <f>IF(N400="zákl. přenesená",J400,0)</f>
        <v>0</v>
      </c>
      <c r="BH400" s="200">
        <f>IF(N400="sníž. přenesená",J400,0)</f>
        <v>0</v>
      </c>
      <c r="BI400" s="200">
        <f>IF(N400="nulová",J400,0)</f>
        <v>0</v>
      </c>
      <c r="BJ400" s="17" t="s">
        <v>85</v>
      </c>
      <c r="BK400" s="200">
        <f>ROUND(I400*H400,2)</f>
        <v>0</v>
      </c>
      <c r="BL400" s="17" t="s">
        <v>235</v>
      </c>
      <c r="BM400" s="199" t="s">
        <v>1205</v>
      </c>
    </row>
    <row r="401" spans="1:65" s="12" customFormat="1" ht="25.9" customHeight="1">
      <c r="B401" s="171"/>
      <c r="C401" s="172"/>
      <c r="D401" s="173" t="s">
        <v>76</v>
      </c>
      <c r="E401" s="174" t="s">
        <v>1206</v>
      </c>
      <c r="F401" s="174" t="s">
        <v>1207</v>
      </c>
      <c r="G401" s="172"/>
      <c r="H401" s="172"/>
      <c r="I401" s="175"/>
      <c r="J401" s="176">
        <f>BK401</f>
        <v>0</v>
      </c>
      <c r="K401" s="172"/>
      <c r="L401" s="177"/>
      <c r="M401" s="178"/>
      <c r="N401" s="179"/>
      <c r="O401" s="179"/>
      <c r="P401" s="180">
        <f>P402</f>
        <v>0</v>
      </c>
      <c r="Q401" s="179"/>
      <c r="R401" s="180">
        <f>R402</f>
        <v>0</v>
      </c>
      <c r="S401" s="179"/>
      <c r="T401" s="181">
        <f>T402</f>
        <v>0</v>
      </c>
      <c r="AR401" s="182" t="s">
        <v>85</v>
      </c>
      <c r="AT401" s="183" t="s">
        <v>76</v>
      </c>
      <c r="AU401" s="183" t="s">
        <v>77</v>
      </c>
      <c r="AY401" s="182" t="s">
        <v>152</v>
      </c>
      <c r="BK401" s="184">
        <f>BK402</f>
        <v>0</v>
      </c>
    </row>
    <row r="402" spans="1:65" s="2" customFormat="1" ht="24.2" customHeight="1">
      <c r="A402" s="34"/>
      <c r="B402" s="35"/>
      <c r="C402" s="187" t="s">
        <v>1208</v>
      </c>
      <c r="D402" s="187" t="s">
        <v>155</v>
      </c>
      <c r="E402" s="188" t="s">
        <v>1209</v>
      </c>
      <c r="F402" s="189" t="s">
        <v>1210</v>
      </c>
      <c r="G402" s="190" t="s">
        <v>178</v>
      </c>
      <c r="H402" s="191">
        <v>1</v>
      </c>
      <c r="I402" s="192"/>
      <c r="J402" s="193">
        <f>ROUND(I402*H402,2)</f>
        <v>0</v>
      </c>
      <c r="K402" s="194"/>
      <c r="L402" s="39"/>
      <c r="M402" s="195" t="s">
        <v>1</v>
      </c>
      <c r="N402" s="196" t="s">
        <v>42</v>
      </c>
      <c r="O402" s="71"/>
      <c r="P402" s="197">
        <f>O402*H402</f>
        <v>0</v>
      </c>
      <c r="Q402" s="197">
        <v>0</v>
      </c>
      <c r="R402" s="197">
        <f>Q402*H402</f>
        <v>0</v>
      </c>
      <c r="S402" s="197">
        <v>0</v>
      </c>
      <c r="T402" s="19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9" t="s">
        <v>159</v>
      </c>
      <c r="AT402" s="199" t="s">
        <v>155</v>
      </c>
      <c r="AU402" s="199" t="s">
        <v>85</v>
      </c>
      <c r="AY402" s="17" t="s">
        <v>152</v>
      </c>
      <c r="BE402" s="200">
        <f>IF(N402="základní",J402,0)</f>
        <v>0</v>
      </c>
      <c r="BF402" s="200">
        <f>IF(N402="snížená",J402,0)</f>
        <v>0</v>
      </c>
      <c r="BG402" s="200">
        <f>IF(N402="zákl. přenesená",J402,0)</f>
        <v>0</v>
      </c>
      <c r="BH402" s="200">
        <f>IF(N402="sníž. přenesená",J402,0)</f>
        <v>0</v>
      </c>
      <c r="BI402" s="200">
        <f>IF(N402="nulová",J402,0)</f>
        <v>0</v>
      </c>
      <c r="BJ402" s="17" t="s">
        <v>85</v>
      </c>
      <c r="BK402" s="200">
        <f>ROUND(I402*H402,2)</f>
        <v>0</v>
      </c>
      <c r="BL402" s="17" t="s">
        <v>159</v>
      </c>
      <c r="BM402" s="199" t="s">
        <v>1211</v>
      </c>
    </row>
    <row r="403" spans="1:65" s="12" customFormat="1" ht="25.9" customHeight="1">
      <c r="B403" s="171"/>
      <c r="C403" s="172"/>
      <c r="D403" s="173" t="s">
        <v>76</v>
      </c>
      <c r="E403" s="174" t="s">
        <v>1212</v>
      </c>
      <c r="F403" s="174" t="s">
        <v>1213</v>
      </c>
      <c r="G403" s="172"/>
      <c r="H403" s="172"/>
      <c r="I403" s="175"/>
      <c r="J403" s="176">
        <f>BK403</f>
        <v>0</v>
      </c>
      <c r="K403" s="172"/>
      <c r="L403" s="177"/>
      <c r="M403" s="178"/>
      <c r="N403" s="179"/>
      <c r="O403" s="179"/>
      <c r="P403" s="180">
        <f>SUM(P404:P415)</f>
        <v>0</v>
      </c>
      <c r="Q403" s="179"/>
      <c r="R403" s="180">
        <f>SUM(R404:R415)</f>
        <v>2.1360000000000001E-2</v>
      </c>
      <c r="S403" s="179"/>
      <c r="T403" s="181">
        <f>SUM(T404:T415)</f>
        <v>0</v>
      </c>
      <c r="AR403" s="182" t="s">
        <v>153</v>
      </c>
      <c r="AT403" s="183" t="s">
        <v>76</v>
      </c>
      <c r="AU403" s="183" t="s">
        <v>77</v>
      </c>
      <c r="AY403" s="182" t="s">
        <v>152</v>
      </c>
      <c r="BK403" s="184">
        <f>SUM(BK404:BK415)</f>
        <v>0</v>
      </c>
    </row>
    <row r="404" spans="1:65" s="2" customFormat="1" ht="16.5" customHeight="1">
      <c r="A404" s="34"/>
      <c r="B404" s="35"/>
      <c r="C404" s="187" t="s">
        <v>1214</v>
      </c>
      <c r="D404" s="187" t="s">
        <v>155</v>
      </c>
      <c r="E404" s="188" t="s">
        <v>1215</v>
      </c>
      <c r="F404" s="189" t="s">
        <v>1216</v>
      </c>
      <c r="G404" s="190" t="s">
        <v>170</v>
      </c>
      <c r="H404" s="191">
        <v>4</v>
      </c>
      <c r="I404" s="192"/>
      <c r="J404" s="193">
        <f>ROUND(I404*H404,2)</f>
        <v>0</v>
      </c>
      <c r="K404" s="194"/>
      <c r="L404" s="39"/>
      <c r="M404" s="195" t="s">
        <v>1</v>
      </c>
      <c r="N404" s="196" t="s">
        <v>42</v>
      </c>
      <c r="O404" s="71"/>
      <c r="P404" s="197">
        <f>O404*H404</f>
        <v>0</v>
      </c>
      <c r="Q404" s="197">
        <v>0</v>
      </c>
      <c r="R404" s="197">
        <f>Q404*H404</f>
        <v>0</v>
      </c>
      <c r="S404" s="197">
        <v>0</v>
      </c>
      <c r="T404" s="19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9" t="s">
        <v>270</v>
      </c>
      <c r="AT404" s="199" t="s">
        <v>155</v>
      </c>
      <c r="AU404" s="199" t="s">
        <v>85</v>
      </c>
      <c r="AY404" s="17" t="s">
        <v>152</v>
      </c>
      <c r="BE404" s="200">
        <f>IF(N404="základní",J404,0)</f>
        <v>0</v>
      </c>
      <c r="BF404" s="200">
        <f>IF(N404="snížená",J404,0)</f>
        <v>0</v>
      </c>
      <c r="BG404" s="200">
        <f>IF(N404="zákl. přenesená",J404,0)</f>
        <v>0</v>
      </c>
      <c r="BH404" s="200">
        <f>IF(N404="sníž. přenesená",J404,0)</f>
        <v>0</v>
      </c>
      <c r="BI404" s="200">
        <f>IF(N404="nulová",J404,0)</f>
        <v>0</v>
      </c>
      <c r="BJ404" s="17" t="s">
        <v>85</v>
      </c>
      <c r="BK404" s="200">
        <f>ROUND(I404*H404,2)</f>
        <v>0</v>
      </c>
      <c r="BL404" s="17" t="s">
        <v>270</v>
      </c>
      <c r="BM404" s="199" t="s">
        <v>1217</v>
      </c>
    </row>
    <row r="405" spans="1:65" s="2" customFormat="1" ht="29.25">
      <c r="A405" s="34"/>
      <c r="B405" s="35"/>
      <c r="C405" s="36"/>
      <c r="D405" s="203" t="s">
        <v>172</v>
      </c>
      <c r="E405" s="36"/>
      <c r="F405" s="213" t="s">
        <v>1218</v>
      </c>
      <c r="G405" s="36"/>
      <c r="H405" s="36"/>
      <c r="I405" s="214"/>
      <c r="J405" s="36"/>
      <c r="K405" s="36"/>
      <c r="L405" s="39"/>
      <c r="M405" s="215"/>
      <c r="N405" s="216"/>
      <c r="O405" s="71"/>
      <c r="P405" s="71"/>
      <c r="Q405" s="71"/>
      <c r="R405" s="71"/>
      <c r="S405" s="71"/>
      <c r="T405" s="72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172</v>
      </c>
      <c r="AU405" s="17" t="s">
        <v>85</v>
      </c>
    </row>
    <row r="406" spans="1:65" s="2" customFormat="1" ht="16.5" customHeight="1">
      <c r="A406" s="34"/>
      <c r="B406" s="35"/>
      <c r="C406" s="187" t="s">
        <v>1219</v>
      </c>
      <c r="D406" s="187" t="s">
        <v>155</v>
      </c>
      <c r="E406" s="188" t="s">
        <v>1220</v>
      </c>
      <c r="F406" s="189" t="s">
        <v>1221</v>
      </c>
      <c r="G406" s="190" t="s">
        <v>170</v>
      </c>
      <c r="H406" s="191">
        <v>2</v>
      </c>
      <c r="I406" s="192"/>
      <c r="J406" s="193">
        <f>ROUND(I406*H406,2)</f>
        <v>0</v>
      </c>
      <c r="K406" s="194"/>
      <c r="L406" s="39"/>
      <c r="M406" s="195" t="s">
        <v>1</v>
      </c>
      <c r="N406" s="196" t="s">
        <v>42</v>
      </c>
      <c r="O406" s="71"/>
      <c r="P406" s="197">
        <f>O406*H406</f>
        <v>0</v>
      </c>
      <c r="Q406" s="197">
        <v>0</v>
      </c>
      <c r="R406" s="197">
        <f>Q406*H406</f>
        <v>0</v>
      </c>
      <c r="S406" s="197">
        <v>0</v>
      </c>
      <c r="T406" s="198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9" t="s">
        <v>270</v>
      </c>
      <c r="AT406" s="199" t="s">
        <v>155</v>
      </c>
      <c r="AU406" s="199" t="s">
        <v>85</v>
      </c>
      <c r="AY406" s="17" t="s">
        <v>152</v>
      </c>
      <c r="BE406" s="200">
        <f>IF(N406="základní",J406,0)</f>
        <v>0</v>
      </c>
      <c r="BF406" s="200">
        <f>IF(N406="snížená",J406,0)</f>
        <v>0</v>
      </c>
      <c r="BG406" s="200">
        <f>IF(N406="zákl. přenesená",J406,0)</f>
        <v>0</v>
      </c>
      <c r="BH406" s="200">
        <f>IF(N406="sníž. přenesená",J406,0)</f>
        <v>0</v>
      </c>
      <c r="BI406" s="200">
        <f>IF(N406="nulová",J406,0)</f>
        <v>0</v>
      </c>
      <c r="BJ406" s="17" t="s">
        <v>85</v>
      </c>
      <c r="BK406" s="200">
        <f>ROUND(I406*H406,2)</f>
        <v>0</v>
      </c>
      <c r="BL406" s="17" t="s">
        <v>270</v>
      </c>
      <c r="BM406" s="199" t="s">
        <v>1222</v>
      </c>
    </row>
    <row r="407" spans="1:65" s="2" customFormat="1" ht="29.25">
      <c r="A407" s="34"/>
      <c r="B407" s="35"/>
      <c r="C407" s="36"/>
      <c r="D407" s="203" t="s">
        <v>172</v>
      </c>
      <c r="E407" s="36"/>
      <c r="F407" s="213" t="s">
        <v>1218</v>
      </c>
      <c r="G407" s="36"/>
      <c r="H407" s="36"/>
      <c r="I407" s="214"/>
      <c r="J407" s="36"/>
      <c r="K407" s="36"/>
      <c r="L407" s="39"/>
      <c r="M407" s="215"/>
      <c r="N407" s="216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172</v>
      </c>
      <c r="AU407" s="17" t="s">
        <v>85</v>
      </c>
    </row>
    <row r="408" spans="1:65" s="2" customFormat="1" ht="21.75" customHeight="1">
      <c r="A408" s="34"/>
      <c r="B408" s="35"/>
      <c r="C408" s="228" t="s">
        <v>1223</v>
      </c>
      <c r="D408" s="228" t="s">
        <v>263</v>
      </c>
      <c r="E408" s="229" t="s">
        <v>1224</v>
      </c>
      <c r="F408" s="230" t="s">
        <v>1225</v>
      </c>
      <c r="G408" s="231" t="s">
        <v>170</v>
      </c>
      <c r="H408" s="232">
        <v>2</v>
      </c>
      <c r="I408" s="233"/>
      <c r="J408" s="234">
        <f>ROUND(I408*H408,2)</f>
        <v>0</v>
      </c>
      <c r="K408" s="235"/>
      <c r="L408" s="236"/>
      <c r="M408" s="237" t="s">
        <v>1</v>
      </c>
      <c r="N408" s="238" t="s">
        <v>42</v>
      </c>
      <c r="O408" s="71"/>
      <c r="P408" s="197">
        <f>O408*H408</f>
        <v>0</v>
      </c>
      <c r="Q408" s="197">
        <v>0</v>
      </c>
      <c r="R408" s="197">
        <f>Q408*H408</f>
        <v>0</v>
      </c>
      <c r="S408" s="197">
        <v>0</v>
      </c>
      <c r="T408" s="19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9" t="s">
        <v>1226</v>
      </c>
      <c r="AT408" s="199" t="s">
        <v>263</v>
      </c>
      <c r="AU408" s="199" t="s">
        <v>85</v>
      </c>
      <c r="AY408" s="17" t="s">
        <v>152</v>
      </c>
      <c r="BE408" s="200">
        <f>IF(N408="základní",J408,0)</f>
        <v>0</v>
      </c>
      <c r="BF408" s="200">
        <f>IF(N408="snížená",J408,0)</f>
        <v>0</v>
      </c>
      <c r="BG408" s="200">
        <f>IF(N408="zákl. přenesená",J408,0)</f>
        <v>0</v>
      </c>
      <c r="BH408" s="200">
        <f>IF(N408="sníž. přenesená",J408,0)</f>
        <v>0</v>
      </c>
      <c r="BI408" s="200">
        <f>IF(N408="nulová",J408,0)</f>
        <v>0</v>
      </c>
      <c r="BJ408" s="17" t="s">
        <v>85</v>
      </c>
      <c r="BK408" s="200">
        <f>ROUND(I408*H408,2)</f>
        <v>0</v>
      </c>
      <c r="BL408" s="17" t="s">
        <v>270</v>
      </c>
      <c r="BM408" s="199" t="s">
        <v>1227</v>
      </c>
    </row>
    <row r="409" spans="1:65" s="2" customFormat="1" ht="29.25">
      <c r="A409" s="34"/>
      <c r="B409" s="35"/>
      <c r="C409" s="36"/>
      <c r="D409" s="203" t="s">
        <v>172</v>
      </c>
      <c r="E409" s="36"/>
      <c r="F409" s="213" t="s">
        <v>1218</v>
      </c>
      <c r="G409" s="36"/>
      <c r="H409" s="36"/>
      <c r="I409" s="214"/>
      <c r="J409" s="36"/>
      <c r="K409" s="36"/>
      <c r="L409" s="39"/>
      <c r="M409" s="215"/>
      <c r="N409" s="216"/>
      <c r="O409" s="71"/>
      <c r="P409" s="71"/>
      <c r="Q409" s="71"/>
      <c r="R409" s="71"/>
      <c r="S409" s="71"/>
      <c r="T409" s="72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172</v>
      </c>
      <c r="AU409" s="17" t="s">
        <v>85</v>
      </c>
    </row>
    <row r="410" spans="1:65" s="2" customFormat="1" ht="16.5" customHeight="1">
      <c r="A410" s="34"/>
      <c r="B410" s="35"/>
      <c r="C410" s="187" t="s">
        <v>1228</v>
      </c>
      <c r="D410" s="187" t="s">
        <v>155</v>
      </c>
      <c r="E410" s="188" t="s">
        <v>1229</v>
      </c>
      <c r="F410" s="189" t="s">
        <v>1230</v>
      </c>
      <c r="G410" s="190" t="s">
        <v>192</v>
      </c>
      <c r="H410" s="191">
        <v>1</v>
      </c>
      <c r="I410" s="192"/>
      <c r="J410" s="193">
        <f>ROUND(I410*H410,2)</f>
        <v>0</v>
      </c>
      <c r="K410" s="194"/>
      <c r="L410" s="39"/>
      <c r="M410" s="195" t="s">
        <v>1</v>
      </c>
      <c r="N410" s="196" t="s">
        <v>42</v>
      </c>
      <c r="O410" s="71"/>
      <c r="P410" s="197">
        <f>O410*H410</f>
        <v>0</v>
      </c>
      <c r="Q410" s="197">
        <v>1.3600000000000001E-3</v>
      </c>
      <c r="R410" s="197">
        <f>Q410*H410</f>
        <v>1.3600000000000001E-3</v>
      </c>
      <c r="S410" s="197">
        <v>0</v>
      </c>
      <c r="T410" s="19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270</v>
      </c>
      <c r="AT410" s="199" t="s">
        <v>155</v>
      </c>
      <c r="AU410" s="199" t="s">
        <v>85</v>
      </c>
      <c r="AY410" s="17" t="s">
        <v>152</v>
      </c>
      <c r="BE410" s="200">
        <f>IF(N410="základní",J410,0)</f>
        <v>0</v>
      </c>
      <c r="BF410" s="200">
        <f>IF(N410="snížená",J410,0)</f>
        <v>0</v>
      </c>
      <c r="BG410" s="200">
        <f>IF(N410="zákl. přenesená",J410,0)</f>
        <v>0</v>
      </c>
      <c r="BH410" s="200">
        <f>IF(N410="sníž. přenesená",J410,0)</f>
        <v>0</v>
      </c>
      <c r="BI410" s="200">
        <f>IF(N410="nulová",J410,0)</f>
        <v>0</v>
      </c>
      <c r="BJ410" s="17" t="s">
        <v>85</v>
      </c>
      <c r="BK410" s="200">
        <f>ROUND(I410*H410,2)</f>
        <v>0</v>
      </c>
      <c r="BL410" s="17" t="s">
        <v>270</v>
      </c>
      <c r="BM410" s="199" t="s">
        <v>1231</v>
      </c>
    </row>
    <row r="411" spans="1:65" s="2" customFormat="1" ht="55.5" customHeight="1">
      <c r="A411" s="34"/>
      <c r="B411" s="35"/>
      <c r="C411" s="187" t="s">
        <v>1232</v>
      </c>
      <c r="D411" s="187" t="s">
        <v>155</v>
      </c>
      <c r="E411" s="188" t="s">
        <v>1233</v>
      </c>
      <c r="F411" s="189" t="s">
        <v>1234</v>
      </c>
      <c r="G411" s="190" t="s">
        <v>170</v>
      </c>
      <c r="H411" s="191">
        <v>1</v>
      </c>
      <c r="I411" s="192"/>
      <c r="J411" s="193">
        <f>ROUND(I411*H411,2)</f>
        <v>0</v>
      </c>
      <c r="K411" s="194"/>
      <c r="L411" s="39"/>
      <c r="M411" s="195" t="s">
        <v>1</v>
      </c>
      <c r="N411" s="196" t="s">
        <v>42</v>
      </c>
      <c r="O411" s="71"/>
      <c r="P411" s="197">
        <f>O411*H411</f>
        <v>0</v>
      </c>
      <c r="Q411" s="197">
        <v>0.01</v>
      </c>
      <c r="R411" s="197">
        <f>Q411*H411</f>
        <v>0.01</v>
      </c>
      <c r="S411" s="197">
        <v>0</v>
      </c>
      <c r="T411" s="19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9" t="s">
        <v>270</v>
      </c>
      <c r="AT411" s="199" t="s">
        <v>155</v>
      </c>
      <c r="AU411" s="199" t="s">
        <v>85</v>
      </c>
      <c r="AY411" s="17" t="s">
        <v>152</v>
      </c>
      <c r="BE411" s="200">
        <f>IF(N411="základní",J411,0)</f>
        <v>0</v>
      </c>
      <c r="BF411" s="200">
        <f>IF(N411="snížená",J411,0)</f>
        <v>0</v>
      </c>
      <c r="BG411" s="200">
        <f>IF(N411="zákl. přenesená",J411,0)</f>
        <v>0</v>
      </c>
      <c r="BH411" s="200">
        <f>IF(N411="sníž. přenesená",J411,0)</f>
        <v>0</v>
      </c>
      <c r="BI411" s="200">
        <f>IF(N411="nulová",J411,0)</f>
        <v>0</v>
      </c>
      <c r="BJ411" s="17" t="s">
        <v>85</v>
      </c>
      <c r="BK411" s="200">
        <f>ROUND(I411*H411,2)</f>
        <v>0</v>
      </c>
      <c r="BL411" s="17" t="s">
        <v>270</v>
      </c>
      <c r="BM411" s="199" t="s">
        <v>1235</v>
      </c>
    </row>
    <row r="412" spans="1:65" s="2" customFormat="1" ht="55.5" customHeight="1">
      <c r="A412" s="34"/>
      <c r="B412" s="35"/>
      <c r="C412" s="187" t="s">
        <v>1236</v>
      </c>
      <c r="D412" s="187" t="s">
        <v>155</v>
      </c>
      <c r="E412" s="188" t="s">
        <v>1237</v>
      </c>
      <c r="F412" s="189" t="s">
        <v>1238</v>
      </c>
      <c r="G412" s="190" t="s">
        <v>170</v>
      </c>
      <c r="H412" s="191">
        <v>1</v>
      </c>
      <c r="I412" s="192"/>
      <c r="J412" s="193">
        <f>ROUND(I412*H412,2)</f>
        <v>0</v>
      </c>
      <c r="K412" s="194"/>
      <c r="L412" s="39"/>
      <c r="M412" s="195" t="s">
        <v>1</v>
      </c>
      <c r="N412" s="196" t="s">
        <v>42</v>
      </c>
      <c r="O412" s="71"/>
      <c r="P412" s="197">
        <f>O412*H412</f>
        <v>0</v>
      </c>
      <c r="Q412" s="197">
        <v>0.01</v>
      </c>
      <c r="R412" s="197">
        <f>Q412*H412</f>
        <v>0.01</v>
      </c>
      <c r="S412" s="197">
        <v>0</v>
      </c>
      <c r="T412" s="198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9" t="s">
        <v>270</v>
      </c>
      <c r="AT412" s="199" t="s">
        <v>155</v>
      </c>
      <c r="AU412" s="199" t="s">
        <v>85</v>
      </c>
      <c r="AY412" s="17" t="s">
        <v>152</v>
      </c>
      <c r="BE412" s="200">
        <f>IF(N412="základní",J412,0)</f>
        <v>0</v>
      </c>
      <c r="BF412" s="200">
        <f>IF(N412="snížená",J412,0)</f>
        <v>0</v>
      </c>
      <c r="BG412" s="200">
        <f>IF(N412="zákl. přenesená",J412,0)</f>
        <v>0</v>
      </c>
      <c r="BH412" s="200">
        <f>IF(N412="sníž. přenesená",J412,0)</f>
        <v>0</v>
      </c>
      <c r="BI412" s="200">
        <f>IF(N412="nulová",J412,0)</f>
        <v>0</v>
      </c>
      <c r="BJ412" s="17" t="s">
        <v>85</v>
      </c>
      <c r="BK412" s="200">
        <f>ROUND(I412*H412,2)</f>
        <v>0</v>
      </c>
      <c r="BL412" s="17" t="s">
        <v>270</v>
      </c>
      <c r="BM412" s="199" t="s">
        <v>1239</v>
      </c>
    </row>
    <row r="413" spans="1:65" s="2" customFormat="1" ht="24.2" customHeight="1">
      <c r="A413" s="34"/>
      <c r="B413" s="35"/>
      <c r="C413" s="187" t="s">
        <v>1240</v>
      </c>
      <c r="D413" s="187" t="s">
        <v>155</v>
      </c>
      <c r="E413" s="188" t="s">
        <v>1241</v>
      </c>
      <c r="F413" s="189" t="s">
        <v>1242</v>
      </c>
      <c r="G413" s="190" t="s">
        <v>170</v>
      </c>
      <c r="H413" s="191">
        <v>2</v>
      </c>
      <c r="I413" s="192"/>
      <c r="J413" s="193">
        <f>ROUND(I413*H413,2)</f>
        <v>0</v>
      </c>
      <c r="K413" s="194"/>
      <c r="L413" s="39"/>
      <c r="M413" s="195" t="s">
        <v>1</v>
      </c>
      <c r="N413" s="196" t="s">
        <v>42</v>
      </c>
      <c r="O413" s="71"/>
      <c r="P413" s="197">
        <f>O413*H413</f>
        <v>0</v>
      </c>
      <c r="Q413" s="197">
        <v>0</v>
      </c>
      <c r="R413" s="197">
        <f>Q413*H413</f>
        <v>0</v>
      </c>
      <c r="S413" s="197">
        <v>0</v>
      </c>
      <c r="T413" s="19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9" t="s">
        <v>270</v>
      </c>
      <c r="AT413" s="199" t="s">
        <v>155</v>
      </c>
      <c r="AU413" s="199" t="s">
        <v>85</v>
      </c>
      <c r="AY413" s="17" t="s">
        <v>152</v>
      </c>
      <c r="BE413" s="200">
        <f>IF(N413="základní",J413,0)</f>
        <v>0</v>
      </c>
      <c r="BF413" s="200">
        <f>IF(N413="snížená",J413,0)</f>
        <v>0</v>
      </c>
      <c r="BG413" s="200">
        <f>IF(N413="zákl. přenesená",J413,0)</f>
        <v>0</v>
      </c>
      <c r="BH413" s="200">
        <f>IF(N413="sníž. přenesená",J413,0)</f>
        <v>0</v>
      </c>
      <c r="BI413" s="200">
        <f>IF(N413="nulová",J413,0)</f>
        <v>0</v>
      </c>
      <c r="BJ413" s="17" t="s">
        <v>85</v>
      </c>
      <c r="BK413" s="200">
        <f>ROUND(I413*H413,2)</f>
        <v>0</v>
      </c>
      <c r="BL413" s="17" t="s">
        <v>270</v>
      </c>
      <c r="BM413" s="199" t="s">
        <v>1243</v>
      </c>
    </row>
    <row r="414" spans="1:65" s="2" customFormat="1" ht="21.75" customHeight="1">
      <c r="A414" s="34"/>
      <c r="B414" s="35"/>
      <c r="C414" s="187" t="s">
        <v>1244</v>
      </c>
      <c r="D414" s="187" t="s">
        <v>155</v>
      </c>
      <c r="E414" s="188" t="s">
        <v>1245</v>
      </c>
      <c r="F414" s="189" t="s">
        <v>1246</v>
      </c>
      <c r="G414" s="190" t="s">
        <v>170</v>
      </c>
      <c r="H414" s="191">
        <v>1</v>
      </c>
      <c r="I414" s="192"/>
      <c r="J414" s="193">
        <f>ROUND(I414*H414,2)</f>
        <v>0</v>
      </c>
      <c r="K414" s="194"/>
      <c r="L414" s="39"/>
      <c r="M414" s="195" t="s">
        <v>1</v>
      </c>
      <c r="N414" s="196" t="s">
        <v>42</v>
      </c>
      <c r="O414" s="71"/>
      <c r="P414" s="197">
        <f>O414*H414</f>
        <v>0</v>
      </c>
      <c r="Q414" s="197">
        <v>0</v>
      </c>
      <c r="R414" s="197">
        <f>Q414*H414</f>
        <v>0</v>
      </c>
      <c r="S414" s="197">
        <v>0</v>
      </c>
      <c r="T414" s="198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9" t="s">
        <v>159</v>
      </c>
      <c r="AT414" s="199" t="s">
        <v>155</v>
      </c>
      <c r="AU414" s="199" t="s">
        <v>85</v>
      </c>
      <c r="AY414" s="17" t="s">
        <v>152</v>
      </c>
      <c r="BE414" s="200">
        <f>IF(N414="základní",J414,0)</f>
        <v>0</v>
      </c>
      <c r="BF414" s="200">
        <f>IF(N414="snížená",J414,0)</f>
        <v>0</v>
      </c>
      <c r="BG414" s="200">
        <f>IF(N414="zákl. přenesená",J414,0)</f>
        <v>0</v>
      </c>
      <c r="BH414" s="200">
        <f>IF(N414="sníž. přenesená",J414,0)</f>
        <v>0</v>
      </c>
      <c r="BI414" s="200">
        <f>IF(N414="nulová",J414,0)</f>
        <v>0</v>
      </c>
      <c r="BJ414" s="17" t="s">
        <v>85</v>
      </c>
      <c r="BK414" s="200">
        <f>ROUND(I414*H414,2)</f>
        <v>0</v>
      </c>
      <c r="BL414" s="17" t="s">
        <v>159</v>
      </c>
      <c r="BM414" s="199" t="s">
        <v>1247</v>
      </c>
    </row>
    <row r="415" spans="1:65" s="2" customFormat="1" ht="39">
      <c r="A415" s="34"/>
      <c r="B415" s="35"/>
      <c r="C415" s="36"/>
      <c r="D415" s="203" t="s">
        <v>172</v>
      </c>
      <c r="E415" s="36"/>
      <c r="F415" s="213" t="s">
        <v>1248</v>
      </c>
      <c r="G415" s="36"/>
      <c r="H415" s="36"/>
      <c r="I415" s="214"/>
      <c r="J415" s="36"/>
      <c r="K415" s="36"/>
      <c r="L415" s="39"/>
      <c r="M415" s="254"/>
      <c r="N415" s="255"/>
      <c r="O415" s="256"/>
      <c r="P415" s="256"/>
      <c r="Q415" s="256"/>
      <c r="R415" s="256"/>
      <c r="S415" s="256"/>
      <c r="T415" s="257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172</v>
      </c>
      <c r="AU415" s="17" t="s">
        <v>85</v>
      </c>
    </row>
    <row r="416" spans="1:65" s="2" customFormat="1" ht="6.95" customHeight="1">
      <c r="A416" s="34"/>
      <c r="B416" s="54"/>
      <c r="C416" s="55"/>
      <c r="D416" s="55"/>
      <c r="E416" s="55"/>
      <c r="F416" s="55"/>
      <c r="G416" s="55"/>
      <c r="H416" s="55"/>
      <c r="I416" s="55"/>
      <c r="J416" s="55"/>
      <c r="K416" s="55"/>
      <c r="L416" s="39"/>
      <c r="M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</row>
  </sheetData>
  <sheetProtection password="C1E4" sheet="1" objects="1" scenarios="1" formatColumns="0" formatRows="0" autoFilter="0"/>
  <autoFilter ref="C132:K415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6"/>
  <sheetViews>
    <sheetView showGridLines="0" workbookViewId="0">
      <selection activeCell="E24" sqref="E2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3" t="str">
        <f>'Rekapitulace zakázky'!K6</f>
        <v>Vrané nad Vltavou ON - oprava</v>
      </c>
      <c r="F7" s="304"/>
      <c r="G7" s="304"/>
      <c r="H7" s="304"/>
      <c r="L7" s="20"/>
    </row>
    <row r="8" spans="1:46" s="2" customFormat="1" ht="12" customHeight="1">
      <c r="A8" s="34"/>
      <c r="B8" s="39"/>
      <c r="C8" s="34"/>
      <c r="D8" s="112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1249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116</v>
      </c>
      <c r="G12" s="34"/>
      <c r="H12" s="34"/>
      <c r="I12" s="112" t="s">
        <v>22</v>
      </c>
      <c r="J12" s="114" t="str">
        <f>'Rekapitulace zakázky'!AN8</f>
        <v>9. 3. 2023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zakázky'!E14</f>
        <v>Vyplň údaj</v>
      </c>
      <c r="F18" s="308"/>
      <c r="G18" s="308"/>
      <c r="H18" s="308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9" t="s">
        <v>1</v>
      </c>
      <c r="F27" s="309"/>
      <c r="G27" s="309"/>
      <c r="H27" s="30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ROUND((SUM(BE132:BE335)),  2)</f>
        <v>0</v>
      </c>
      <c r="G33" s="34"/>
      <c r="H33" s="34"/>
      <c r="I33" s="124">
        <v>0.21</v>
      </c>
      <c r="J33" s="123">
        <f>ROUND(((SUM(BE132:BE335))*I33),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ROUND((SUM(BF132:BF335)),  2)</f>
        <v>0</v>
      </c>
      <c r="G34" s="34"/>
      <c r="H34" s="34"/>
      <c r="I34" s="124">
        <v>0.15</v>
      </c>
      <c r="J34" s="123">
        <f>ROUND(((SUM(BF132:BF335))*I34),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ROUND((SUM(BG132:BG335)),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ROUND((SUM(BH132:BH335)),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ROUND((SUM(BI132:BI335)),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0" t="str">
        <f>E7</f>
        <v>Vrané nad Vltavou ON - oprava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2" t="str">
        <f>E9</f>
        <v>003 - Oprava zpevněných ploch</v>
      </c>
      <c r="F87" s="312"/>
      <c r="G87" s="312"/>
      <c r="H87" s="31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Vrané nad Vltavou</v>
      </c>
      <c r="G89" s="36"/>
      <c r="H89" s="36"/>
      <c r="I89" s="29" t="s">
        <v>22</v>
      </c>
      <c r="J89" s="66" t="str">
        <f>IF(J12="","",J12)</f>
        <v>9. 3. 2023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J132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2:12" s="9" customFormat="1" ht="24.95" customHeight="1">
      <c r="B97" s="147"/>
      <c r="C97" s="148"/>
      <c r="D97" s="149" t="s">
        <v>1250</v>
      </c>
      <c r="E97" s="150"/>
      <c r="F97" s="150"/>
      <c r="G97" s="150"/>
      <c r="H97" s="150"/>
      <c r="I97" s="150"/>
      <c r="J97" s="151">
        <f>J133</f>
        <v>0</v>
      </c>
      <c r="K97" s="148"/>
      <c r="L97" s="152"/>
    </row>
    <row r="98" spans="2:12" s="9" customFormat="1" ht="24.95" customHeight="1">
      <c r="B98" s="147"/>
      <c r="C98" s="148"/>
      <c r="D98" s="149" t="s">
        <v>122</v>
      </c>
      <c r="E98" s="150"/>
      <c r="F98" s="150"/>
      <c r="G98" s="150"/>
      <c r="H98" s="150"/>
      <c r="I98" s="150"/>
      <c r="J98" s="151">
        <f>J135</f>
        <v>0</v>
      </c>
      <c r="K98" s="148"/>
      <c r="L98" s="152"/>
    </row>
    <row r="99" spans="2:12" s="10" customFormat="1" ht="19.899999999999999" customHeight="1">
      <c r="B99" s="153"/>
      <c r="C99" s="154"/>
      <c r="D99" s="155" t="s">
        <v>1251</v>
      </c>
      <c r="E99" s="156"/>
      <c r="F99" s="156"/>
      <c r="G99" s="156"/>
      <c r="H99" s="156"/>
      <c r="I99" s="156"/>
      <c r="J99" s="157">
        <f>J136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1252</v>
      </c>
      <c r="E100" s="156"/>
      <c r="F100" s="156"/>
      <c r="G100" s="156"/>
      <c r="H100" s="156"/>
      <c r="I100" s="156"/>
      <c r="J100" s="157">
        <f>J199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123</v>
      </c>
      <c r="E101" s="156"/>
      <c r="F101" s="156"/>
      <c r="G101" s="156"/>
      <c r="H101" s="156"/>
      <c r="I101" s="156"/>
      <c r="J101" s="157">
        <f>J205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1253</v>
      </c>
      <c r="E102" s="156"/>
      <c r="F102" s="156"/>
      <c r="G102" s="156"/>
      <c r="H102" s="156"/>
      <c r="I102" s="156"/>
      <c r="J102" s="157">
        <f>J210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1254</v>
      </c>
      <c r="E103" s="156"/>
      <c r="F103" s="156"/>
      <c r="G103" s="156"/>
      <c r="H103" s="156"/>
      <c r="I103" s="156"/>
      <c r="J103" s="157">
        <f>J213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598</v>
      </c>
      <c r="E104" s="156"/>
      <c r="F104" s="156"/>
      <c r="G104" s="156"/>
      <c r="H104" s="156"/>
      <c r="I104" s="156"/>
      <c r="J104" s="157">
        <f>J251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1255</v>
      </c>
      <c r="E105" s="156"/>
      <c r="F105" s="156"/>
      <c r="G105" s="156"/>
      <c r="H105" s="156"/>
      <c r="I105" s="156"/>
      <c r="J105" s="157">
        <f>J254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599</v>
      </c>
      <c r="E106" s="156"/>
      <c r="F106" s="156"/>
      <c r="G106" s="156"/>
      <c r="H106" s="156"/>
      <c r="I106" s="156"/>
      <c r="J106" s="157">
        <f>J283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125</v>
      </c>
      <c r="E107" s="156"/>
      <c r="F107" s="156"/>
      <c r="G107" s="156"/>
      <c r="H107" s="156"/>
      <c r="I107" s="156"/>
      <c r="J107" s="157">
        <f>J303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126</v>
      </c>
      <c r="E108" s="156"/>
      <c r="F108" s="156"/>
      <c r="G108" s="156"/>
      <c r="H108" s="156"/>
      <c r="I108" s="156"/>
      <c r="J108" s="157">
        <f>J315</f>
        <v>0</v>
      </c>
      <c r="K108" s="154"/>
      <c r="L108" s="158"/>
    </row>
    <row r="109" spans="2:12" s="9" customFormat="1" ht="24.95" customHeight="1">
      <c r="B109" s="147"/>
      <c r="C109" s="148"/>
      <c r="D109" s="149" t="s">
        <v>129</v>
      </c>
      <c r="E109" s="150"/>
      <c r="F109" s="150"/>
      <c r="G109" s="150"/>
      <c r="H109" s="150"/>
      <c r="I109" s="150"/>
      <c r="J109" s="151">
        <f>J317</f>
        <v>0</v>
      </c>
      <c r="K109" s="148"/>
      <c r="L109" s="152"/>
    </row>
    <row r="110" spans="2:12" s="10" customFormat="1" ht="19.899999999999999" customHeight="1">
      <c r="B110" s="153"/>
      <c r="C110" s="154"/>
      <c r="D110" s="155" t="s">
        <v>1256</v>
      </c>
      <c r="E110" s="156"/>
      <c r="F110" s="156"/>
      <c r="G110" s="156"/>
      <c r="H110" s="156"/>
      <c r="I110" s="156"/>
      <c r="J110" s="157">
        <f>J318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135</v>
      </c>
      <c r="E111" s="156"/>
      <c r="F111" s="156"/>
      <c r="G111" s="156"/>
      <c r="H111" s="156"/>
      <c r="I111" s="156"/>
      <c r="J111" s="157">
        <f>J325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604</v>
      </c>
      <c r="E112" s="156"/>
      <c r="F112" s="156"/>
      <c r="G112" s="156"/>
      <c r="H112" s="156"/>
      <c r="I112" s="156"/>
      <c r="J112" s="157">
        <f>J328</f>
        <v>0</v>
      </c>
      <c r="K112" s="154"/>
      <c r="L112" s="158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137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10" t="str">
        <f>E7</f>
        <v>Vrané nad Vltavou ON - oprava</v>
      </c>
      <c r="F122" s="311"/>
      <c r="G122" s="311"/>
      <c r="H122" s="311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114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62" t="str">
        <f>E9</f>
        <v>003 - Oprava zpevněných ploch</v>
      </c>
      <c r="F124" s="312"/>
      <c r="G124" s="312"/>
      <c r="H124" s="312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F12</f>
        <v>žst. Vrané nad Vltavou</v>
      </c>
      <c r="G126" s="36"/>
      <c r="H126" s="36"/>
      <c r="I126" s="29" t="s">
        <v>22</v>
      </c>
      <c r="J126" s="66" t="str">
        <f>IF(J12="","",J12)</f>
        <v>9. 3. 2023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E15</f>
        <v>Správa železnic, státní organizace</v>
      </c>
      <c r="G128" s="36"/>
      <c r="H128" s="36"/>
      <c r="I128" s="29" t="s">
        <v>32</v>
      </c>
      <c r="J128" s="32" t="str">
        <f>E21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30</v>
      </c>
      <c r="D129" s="36"/>
      <c r="E129" s="36"/>
      <c r="F129" s="27" t="str">
        <f>IF(E18="","",E18)</f>
        <v>Vyplň údaj</v>
      </c>
      <c r="G129" s="36"/>
      <c r="H129" s="36"/>
      <c r="I129" s="29" t="s">
        <v>35</v>
      </c>
      <c r="J129" s="32">
        <f>E24</f>
        <v>0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59"/>
      <c r="B131" s="160"/>
      <c r="C131" s="161" t="s">
        <v>138</v>
      </c>
      <c r="D131" s="162" t="s">
        <v>62</v>
      </c>
      <c r="E131" s="162" t="s">
        <v>58</v>
      </c>
      <c r="F131" s="162" t="s">
        <v>59</v>
      </c>
      <c r="G131" s="162" t="s">
        <v>139</v>
      </c>
      <c r="H131" s="162" t="s">
        <v>140</v>
      </c>
      <c r="I131" s="162" t="s">
        <v>141</v>
      </c>
      <c r="J131" s="163" t="s">
        <v>119</v>
      </c>
      <c r="K131" s="164" t="s">
        <v>142</v>
      </c>
      <c r="L131" s="165"/>
      <c r="M131" s="75" t="s">
        <v>1</v>
      </c>
      <c r="N131" s="76" t="s">
        <v>41</v>
      </c>
      <c r="O131" s="76" t="s">
        <v>143</v>
      </c>
      <c r="P131" s="76" t="s">
        <v>144</v>
      </c>
      <c r="Q131" s="76" t="s">
        <v>145</v>
      </c>
      <c r="R131" s="76" t="s">
        <v>146</v>
      </c>
      <c r="S131" s="76" t="s">
        <v>147</v>
      </c>
      <c r="T131" s="77" t="s">
        <v>148</v>
      </c>
      <c r="U131" s="159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/>
    </row>
    <row r="132" spans="1:65" s="2" customFormat="1" ht="22.9" customHeight="1">
      <c r="A132" s="34"/>
      <c r="B132" s="35"/>
      <c r="C132" s="82" t="s">
        <v>149</v>
      </c>
      <c r="D132" s="36"/>
      <c r="E132" s="36"/>
      <c r="F132" s="36"/>
      <c r="G132" s="36"/>
      <c r="H132" s="36"/>
      <c r="I132" s="36"/>
      <c r="J132" s="166">
        <f>BK132</f>
        <v>0</v>
      </c>
      <c r="K132" s="36"/>
      <c r="L132" s="39"/>
      <c r="M132" s="78"/>
      <c r="N132" s="167"/>
      <c r="O132" s="79"/>
      <c r="P132" s="168">
        <f>P133+P135+P317</f>
        <v>0</v>
      </c>
      <c r="Q132" s="79"/>
      <c r="R132" s="168">
        <f>R133+R135+R317</f>
        <v>433.35177310000006</v>
      </c>
      <c r="S132" s="79"/>
      <c r="T132" s="169">
        <f>T133+T135+T317</f>
        <v>139.34066000000001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76</v>
      </c>
      <c r="AU132" s="17" t="s">
        <v>121</v>
      </c>
      <c r="BK132" s="170">
        <f>BK133+BK135+BK317</f>
        <v>0</v>
      </c>
    </row>
    <row r="133" spans="1:65" s="12" customFormat="1" ht="25.9" customHeight="1">
      <c r="B133" s="171"/>
      <c r="C133" s="172"/>
      <c r="D133" s="173" t="s">
        <v>76</v>
      </c>
      <c r="E133" s="174" t="s">
        <v>502</v>
      </c>
      <c r="F133" s="174" t="s">
        <v>1257</v>
      </c>
      <c r="G133" s="172"/>
      <c r="H133" s="172"/>
      <c r="I133" s="175"/>
      <c r="J133" s="176">
        <f>BK133</f>
        <v>0</v>
      </c>
      <c r="K133" s="172"/>
      <c r="L133" s="177"/>
      <c r="M133" s="178"/>
      <c r="N133" s="179"/>
      <c r="O133" s="179"/>
      <c r="P133" s="180">
        <f>P134</f>
        <v>0</v>
      </c>
      <c r="Q133" s="179"/>
      <c r="R133" s="180">
        <f>R134</f>
        <v>0</v>
      </c>
      <c r="S133" s="179"/>
      <c r="T133" s="181">
        <f>T134</f>
        <v>0</v>
      </c>
      <c r="AR133" s="182" t="s">
        <v>85</v>
      </c>
      <c r="AT133" s="183" t="s">
        <v>76</v>
      </c>
      <c r="AU133" s="183" t="s">
        <v>77</v>
      </c>
      <c r="AY133" s="182" t="s">
        <v>152</v>
      </c>
      <c r="BK133" s="184">
        <f>BK134</f>
        <v>0</v>
      </c>
    </row>
    <row r="134" spans="1:65" s="2" customFormat="1" ht="49.15" customHeight="1">
      <c r="A134" s="34"/>
      <c r="B134" s="35"/>
      <c r="C134" s="187" t="s">
        <v>85</v>
      </c>
      <c r="D134" s="187" t="s">
        <v>155</v>
      </c>
      <c r="E134" s="188" t="s">
        <v>676</v>
      </c>
      <c r="F134" s="189" t="s">
        <v>1258</v>
      </c>
      <c r="G134" s="190" t="s">
        <v>178</v>
      </c>
      <c r="H134" s="191">
        <v>1</v>
      </c>
      <c r="I134" s="192"/>
      <c r="J134" s="193">
        <f>ROUND(I134*H134,2)</f>
        <v>0</v>
      </c>
      <c r="K134" s="194"/>
      <c r="L134" s="39"/>
      <c r="M134" s="195" t="s">
        <v>1</v>
      </c>
      <c r="N134" s="196" t="s">
        <v>42</v>
      </c>
      <c r="O134" s="7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159</v>
      </c>
      <c r="AT134" s="199" t="s">
        <v>155</v>
      </c>
      <c r="AU134" s="199" t="s">
        <v>85</v>
      </c>
      <c r="AY134" s="17" t="s">
        <v>152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85</v>
      </c>
      <c r="BK134" s="200">
        <f>ROUND(I134*H134,2)</f>
        <v>0</v>
      </c>
      <c r="BL134" s="17" t="s">
        <v>159</v>
      </c>
      <c r="BM134" s="199" t="s">
        <v>1259</v>
      </c>
    </row>
    <row r="135" spans="1:65" s="12" customFormat="1" ht="25.9" customHeight="1">
      <c r="B135" s="171"/>
      <c r="C135" s="172"/>
      <c r="D135" s="173" t="s">
        <v>76</v>
      </c>
      <c r="E135" s="174" t="s">
        <v>150</v>
      </c>
      <c r="F135" s="174" t="s">
        <v>151</v>
      </c>
      <c r="G135" s="172"/>
      <c r="H135" s="172"/>
      <c r="I135" s="175"/>
      <c r="J135" s="176">
        <f>BK135</f>
        <v>0</v>
      </c>
      <c r="K135" s="172"/>
      <c r="L135" s="177"/>
      <c r="M135" s="178"/>
      <c r="N135" s="179"/>
      <c r="O135" s="179"/>
      <c r="P135" s="180">
        <f>P136+P199+P205+P210+P213+P251+P254+P283+P303+P315</f>
        <v>0</v>
      </c>
      <c r="Q135" s="179"/>
      <c r="R135" s="180">
        <f>R136+R199+R205+R210+R213+R251+R254+R283+R303+R315</f>
        <v>433.13731060000003</v>
      </c>
      <c r="S135" s="179"/>
      <c r="T135" s="181">
        <f>T136+T199+T205+T210+T213+T251+T254+T283+T303+T315</f>
        <v>139.14066000000003</v>
      </c>
      <c r="AR135" s="182" t="s">
        <v>85</v>
      </c>
      <c r="AT135" s="183" t="s">
        <v>76</v>
      </c>
      <c r="AU135" s="183" t="s">
        <v>77</v>
      </c>
      <c r="AY135" s="182" t="s">
        <v>152</v>
      </c>
      <c r="BK135" s="184">
        <f>BK136+BK199+BK205+BK210+BK213+BK251+BK254+BK283+BK303+BK315</f>
        <v>0</v>
      </c>
    </row>
    <row r="136" spans="1:65" s="12" customFormat="1" ht="22.9" customHeight="1">
      <c r="B136" s="171"/>
      <c r="C136" s="172"/>
      <c r="D136" s="173" t="s">
        <v>76</v>
      </c>
      <c r="E136" s="185" t="s">
        <v>85</v>
      </c>
      <c r="F136" s="185" t="s">
        <v>1260</v>
      </c>
      <c r="G136" s="172"/>
      <c r="H136" s="172"/>
      <c r="I136" s="175"/>
      <c r="J136" s="186">
        <f>BK136</f>
        <v>0</v>
      </c>
      <c r="K136" s="172"/>
      <c r="L136" s="177"/>
      <c r="M136" s="178"/>
      <c r="N136" s="179"/>
      <c r="O136" s="179"/>
      <c r="P136" s="180">
        <f>SUM(P137:P198)</f>
        <v>0</v>
      </c>
      <c r="Q136" s="179"/>
      <c r="R136" s="180">
        <f>SUM(R137:R198)</f>
        <v>91.954489999999993</v>
      </c>
      <c r="S136" s="179"/>
      <c r="T136" s="181">
        <f>SUM(T137:T198)</f>
        <v>110.22900000000001</v>
      </c>
      <c r="AR136" s="182" t="s">
        <v>85</v>
      </c>
      <c r="AT136" s="183" t="s">
        <v>76</v>
      </c>
      <c r="AU136" s="183" t="s">
        <v>85</v>
      </c>
      <c r="AY136" s="182" t="s">
        <v>152</v>
      </c>
      <c r="BK136" s="184">
        <f>SUM(BK137:BK198)</f>
        <v>0</v>
      </c>
    </row>
    <row r="137" spans="1:65" s="2" customFormat="1" ht="37.9" customHeight="1">
      <c r="A137" s="34"/>
      <c r="B137" s="35"/>
      <c r="C137" s="187" t="s">
        <v>87</v>
      </c>
      <c r="D137" s="187" t="s">
        <v>155</v>
      </c>
      <c r="E137" s="188" t="s">
        <v>1261</v>
      </c>
      <c r="F137" s="189" t="s">
        <v>1262</v>
      </c>
      <c r="G137" s="190" t="s">
        <v>165</v>
      </c>
      <c r="H137" s="191">
        <v>240</v>
      </c>
      <c r="I137" s="192"/>
      <c r="J137" s="193">
        <f>ROUND(I137*H137,2)</f>
        <v>0</v>
      </c>
      <c r="K137" s="194"/>
      <c r="L137" s="39"/>
      <c r="M137" s="195" t="s">
        <v>1</v>
      </c>
      <c r="N137" s="196" t="s">
        <v>42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159</v>
      </c>
      <c r="AT137" s="199" t="s">
        <v>155</v>
      </c>
      <c r="AU137" s="199" t="s">
        <v>87</v>
      </c>
      <c r="AY137" s="17" t="s">
        <v>152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85</v>
      </c>
      <c r="BK137" s="200">
        <f>ROUND(I137*H137,2)</f>
        <v>0</v>
      </c>
      <c r="BL137" s="17" t="s">
        <v>159</v>
      </c>
      <c r="BM137" s="199" t="s">
        <v>1263</v>
      </c>
    </row>
    <row r="138" spans="1:65" s="13" customFormat="1" ht="11.25">
      <c r="B138" s="201"/>
      <c r="C138" s="202"/>
      <c r="D138" s="203" t="s">
        <v>161</v>
      </c>
      <c r="E138" s="204" t="s">
        <v>1</v>
      </c>
      <c r="F138" s="205" t="s">
        <v>1264</v>
      </c>
      <c r="G138" s="202"/>
      <c r="H138" s="206">
        <v>240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161</v>
      </c>
      <c r="AU138" s="212" t="s">
        <v>87</v>
      </c>
      <c r="AV138" s="13" t="s">
        <v>87</v>
      </c>
      <c r="AW138" s="13" t="s">
        <v>34</v>
      </c>
      <c r="AX138" s="13" t="s">
        <v>85</v>
      </c>
      <c r="AY138" s="212" t="s">
        <v>152</v>
      </c>
    </row>
    <row r="139" spans="1:65" s="2" customFormat="1" ht="33" customHeight="1">
      <c r="A139" s="34"/>
      <c r="B139" s="35"/>
      <c r="C139" s="187" t="s">
        <v>153</v>
      </c>
      <c r="D139" s="187" t="s">
        <v>155</v>
      </c>
      <c r="E139" s="188" t="s">
        <v>1265</v>
      </c>
      <c r="F139" s="189" t="s">
        <v>1266</v>
      </c>
      <c r="G139" s="190" t="s">
        <v>165</v>
      </c>
      <c r="H139" s="191">
        <v>240</v>
      </c>
      <c r="I139" s="192"/>
      <c r="J139" s="193">
        <f t="shared" ref="J139:J146" si="0">ROUND(I139*H139,2)</f>
        <v>0</v>
      </c>
      <c r="K139" s="194"/>
      <c r="L139" s="39"/>
      <c r="M139" s="195" t="s">
        <v>1</v>
      </c>
      <c r="N139" s="196" t="s">
        <v>42</v>
      </c>
      <c r="O139" s="71"/>
      <c r="P139" s="197">
        <f t="shared" ref="P139:P146" si="1">O139*H139</f>
        <v>0</v>
      </c>
      <c r="Q139" s="197">
        <v>0</v>
      </c>
      <c r="R139" s="197">
        <f t="shared" ref="R139:R146" si="2">Q139*H139</f>
        <v>0</v>
      </c>
      <c r="S139" s="197">
        <v>0</v>
      </c>
      <c r="T139" s="198">
        <f t="shared" ref="T139:T146" si="3"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159</v>
      </c>
      <c r="AT139" s="199" t="s">
        <v>155</v>
      </c>
      <c r="AU139" s="199" t="s">
        <v>87</v>
      </c>
      <c r="AY139" s="17" t="s">
        <v>152</v>
      </c>
      <c r="BE139" s="200">
        <f t="shared" ref="BE139:BE146" si="4">IF(N139="základní",J139,0)</f>
        <v>0</v>
      </c>
      <c r="BF139" s="200">
        <f t="shared" ref="BF139:BF146" si="5">IF(N139="snížená",J139,0)</f>
        <v>0</v>
      </c>
      <c r="BG139" s="200">
        <f t="shared" ref="BG139:BG146" si="6">IF(N139="zákl. přenesená",J139,0)</f>
        <v>0</v>
      </c>
      <c r="BH139" s="200">
        <f t="shared" ref="BH139:BH146" si="7">IF(N139="sníž. přenesená",J139,0)</f>
        <v>0</v>
      </c>
      <c r="BI139" s="200">
        <f t="shared" ref="BI139:BI146" si="8">IF(N139="nulová",J139,0)</f>
        <v>0</v>
      </c>
      <c r="BJ139" s="17" t="s">
        <v>85</v>
      </c>
      <c r="BK139" s="200">
        <f t="shared" ref="BK139:BK146" si="9">ROUND(I139*H139,2)</f>
        <v>0</v>
      </c>
      <c r="BL139" s="17" t="s">
        <v>159</v>
      </c>
      <c r="BM139" s="199" t="s">
        <v>1267</v>
      </c>
    </row>
    <row r="140" spans="1:65" s="2" customFormat="1" ht="37.9" customHeight="1">
      <c r="A140" s="34"/>
      <c r="B140" s="35"/>
      <c r="C140" s="187" t="s">
        <v>159</v>
      </c>
      <c r="D140" s="187" t="s">
        <v>155</v>
      </c>
      <c r="E140" s="188" t="s">
        <v>1268</v>
      </c>
      <c r="F140" s="189" t="s">
        <v>1269</v>
      </c>
      <c r="G140" s="190" t="s">
        <v>165</v>
      </c>
      <c r="H140" s="191">
        <v>240</v>
      </c>
      <c r="I140" s="192"/>
      <c r="J140" s="193">
        <f t="shared" si="0"/>
        <v>0</v>
      </c>
      <c r="K140" s="194"/>
      <c r="L140" s="39"/>
      <c r="M140" s="195" t="s">
        <v>1</v>
      </c>
      <c r="N140" s="196" t="s">
        <v>42</v>
      </c>
      <c r="O140" s="71"/>
      <c r="P140" s="197">
        <f t="shared" si="1"/>
        <v>0</v>
      </c>
      <c r="Q140" s="197">
        <v>0</v>
      </c>
      <c r="R140" s="197">
        <f t="shared" si="2"/>
        <v>0</v>
      </c>
      <c r="S140" s="197">
        <v>0</v>
      </c>
      <c r="T140" s="198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159</v>
      </c>
      <c r="AT140" s="199" t="s">
        <v>155</v>
      </c>
      <c r="AU140" s="199" t="s">
        <v>87</v>
      </c>
      <c r="AY140" s="17" t="s">
        <v>152</v>
      </c>
      <c r="BE140" s="200">
        <f t="shared" si="4"/>
        <v>0</v>
      </c>
      <c r="BF140" s="200">
        <f t="shared" si="5"/>
        <v>0</v>
      </c>
      <c r="BG140" s="200">
        <f t="shared" si="6"/>
        <v>0</v>
      </c>
      <c r="BH140" s="200">
        <f t="shared" si="7"/>
        <v>0</v>
      </c>
      <c r="BI140" s="200">
        <f t="shared" si="8"/>
        <v>0</v>
      </c>
      <c r="BJ140" s="17" t="s">
        <v>85</v>
      </c>
      <c r="BK140" s="200">
        <f t="shared" si="9"/>
        <v>0</v>
      </c>
      <c r="BL140" s="17" t="s">
        <v>159</v>
      </c>
      <c r="BM140" s="199" t="s">
        <v>1270</v>
      </c>
    </row>
    <row r="141" spans="1:65" s="2" customFormat="1" ht="33" customHeight="1">
      <c r="A141" s="34"/>
      <c r="B141" s="35"/>
      <c r="C141" s="187" t="s">
        <v>181</v>
      </c>
      <c r="D141" s="187" t="s">
        <v>155</v>
      </c>
      <c r="E141" s="188" t="s">
        <v>1271</v>
      </c>
      <c r="F141" s="189" t="s">
        <v>1272</v>
      </c>
      <c r="G141" s="190" t="s">
        <v>165</v>
      </c>
      <c r="H141" s="191">
        <v>240</v>
      </c>
      <c r="I141" s="192"/>
      <c r="J141" s="193">
        <f t="shared" si="0"/>
        <v>0</v>
      </c>
      <c r="K141" s="194"/>
      <c r="L141" s="39"/>
      <c r="M141" s="195" t="s">
        <v>1</v>
      </c>
      <c r="N141" s="196" t="s">
        <v>42</v>
      </c>
      <c r="O141" s="71"/>
      <c r="P141" s="197">
        <f t="shared" si="1"/>
        <v>0</v>
      </c>
      <c r="Q141" s="197">
        <v>0</v>
      </c>
      <c r="R141" s="197">
        <f t="shared" si="2"/>
        <v>0</v>
      </c>
      <c r="S141" s="197">
        <v>0</v>
      </c>
      <c r="T141" s="198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159</v>
      </c>
      <c r="AT141" s="199" t="s">
        <v>155</v>
      </c>
      <c r="AU141" s="199" t="s">
        <v>87</v>
      </c>
      <c r="AY141" s="17" t="s">
        <v>152</v>
      </c>
      <c r="BE141" s="200">
        <f t="shared" si="4"/>
        <v>0</v>
      </c>
      <c r="BF141" s="200">
        <f t="shared" si="5"/>
        <v>0</v>
      </c>
      <c r="BG141" s="200">
        <f t="shared" si="6"/>
        <v>0</v>
      </c>
      <c r="BH141" s="200">
        <f t="shared" si="7"/>
        <v>0</v>
      </c>
      <c r="BI141" s="200">
        <f t="shared" si="8"/>
        <v>0</v>
      </c>
      <c r="BJ141" s="17" t="s">
        <v>85</v>
      </c>
      <c r="BK141" s="200">
        <f t="shared" si="9"/>
        <v>0</v>
      </c>
      <c r="BL141" s="17" t="s">
        <v>159</v>
      </c>
      <c r="BM141" s="199" t="s">
        <v>1273</v>
      </c>
    </row>
    <row r="142" spans="1:65" s="2" customFormat="1" ht="33" customHeight="1">
      <c r="A142" s="34"/>
      <c r="B142" s="35"/>
      <c r="C142" s="187" t="s">
        <v>185</v>
      </c>
      <c r="D142" s="187" t="s">
        <v>155</v>
      </c>
      <c r="E142" s="188" t="s">
        <v>1274</v>
      </c>
      <c r="F142" s="189" t="s">
        <v>1275</v>
      </c>
      <c r="G142" s="190" t="s">
        <v>170</v>
      </c>
      <c r="H142" s="191">
        <v>10</v>
      </c>
      <c r="I142" s="192"/>
      <c r="J142" s="193">
        <f t="shared" si="0"/>
        <v>0</v>
      </c>
      <c r="K142" s="194"/>
      <c r="L142" s="39"/>
      <c r="M142" s="195" t="s">
        <v>1</v>
      </c>
      <c r="N142" s="196" t="s">
        <v>42</v>
      </c>
      <c r="O142" s="71"/>
      <c r="P142" s="197">
        <f t="shared" si="1"/>
        <v>0</v>
      </c>
      <c r="Q142" s="197">
        <v>0</v>
      </c>
      <c r="R142" s="197">
        <f t="shared" si="2"/>
        <v>0</v>
      </c>
      <c r="S142" s="197">
        <v>0</v>
      </c>
      <c r="T142" s="198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159</v>
      </c>
      <c r="AT142" s="199" t="s">
        <v>155</v>
      </c>
      <c r="AU142" s="199" t="s">
        <v>87</v>
      </c>
      <c r="AY142" s="17" t="s">
        <v>152</v>
      </c>
      <c r="BE142" s="200">
        <f t="shared" si="4"/>
        <v>0</v>
      </c>
      <c r="BF142" s="200">
        <f t="shared" si="5"/>
        <v>0</v>
      </c>
      <c r="BG142" s="200">
        <f t="shared" si="6"/>
        <v>0</v>
      </c>
      <c r="BH142" s="200">
        <f t="shared" si="7"/>
        <v>0</v>
      </c>
      <c r="BI142" s="200">
        <f t="shared" si="8"/>
        <v>0</v>
      </c>
      <c r="BJ142" s="17" t="s">
        <v>85</v>
      </c>
      <c r="BK142" s="200">
        <f t="shared" si="9"/>
        <v>0</v>
      </c>
      <c r="BL142" s="17" t="s">
        <v>159</v>
      </c>
      <c r="BM142" s="199" t="s">
        <v>1276</v>
      </c>
    </row>
    <row r="143" spans="1:65" s="2" customFormat="1" ht="21.75" customHeight="1">
      <c r="A143" s="34"/>
      <c r="B143" s="35"/>
      <c r="C143" s="228" t="s">
        <v>189</v>
      </c>
      <c r="D143" s="228" t="s">
        <v>263</v>
      </c>
      <c r="E143" s="229" t="s">
        <v>1277</v>
      </c>
      <c r="F143" s="230" t="s">
        <v>1278</v>
      </c>
      <c r="G143" s="231" t="s">
        <v>170</v>
      </c>
      <c r="H143" s="232">
        <v>5</v>
      </c>
      <c r="I143" s="233"/>
      <c r="J143" s="234">
        <f t="shared" si="0"/>
        <v>0</v>
      </c>
      <c r="K143" s="235"/>
      <c r="L143" s="236"/>
      <c r="M143" s="237" t="s">
        <v>1</v>
      </c>
      <c r="N143" s="238" t="s">
        <v>42</v>
      </c>
      <c r="O143" s="71"/>
      <c r="P143" s="197">
        <f t="shared" si="1"/>
        <v>0</v>
      </c>
      <c r="Q143" s="197">
        <v>0.01</v>
      </c>
      <c r="R143" s="197">
        <f t="shared" si="2"/>
        <v>0.05</v>
      </c>
      <c r="S143" s="197">
        <v>0</v>
      </c>
      <c r="T143" s="198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195</v>
      </c>
      <c r="AT143" s="199" t="s">
        <v>263</v>
      </c>
      <c r="AU143" s="199" t="s">
        <v>87</v>
      </c>
      <c r="AY143" s="17" t="s">
        <v>152</v>
      </c>
      <c r="BE143" s="200">
        <f t="shared" si="4"/>
        <v>0</v>
      </c>
      <c r="BF143" s="200">
        <f t="shared" si="5"/>
        <v>0</v>
      </c>
      <c r="BG143" s="200">
        <f t="shared" si="6"/>
        <v>0</v>
      </c>
      <c r="BH143" s="200">
        <f t="shared" si="7"/>
        <v>0</v>
      </c>
      <c r="BI143" s="200">
        <f t="shared" si="8"/>
        <v>0</v>
      </c>
      <c r="BJ143" s="17" t="s">
        <v>85</v>
      </c>
      <c r="BK143" s="200">
        <f t="shared" si="9"/>
        <v>0</v>
      </c>
      <c r="BL143" s="17" t="s">
        <v>159</v>
      </c>
      <c r="BM143" s="199" t="s">
        <v>1279</v>
      </c>
    </row>
    <row r="144" spans="1:65" s="2" customFormat="1" ht="21.75" customHeight="1">
      <c r="A144" s="34"/>
      <c r="B144" s="35"/>
      <c r="C144" s="228" t="s">
        <v>195</v>
      </c>
      <c r="D144" s="228" t="s">
        <v>263</v>
      </c>
      <c r="E144" s="229" t="s">
        <v>1280</v>
      </c>
      <c r="F144" s="230" t="s">
        <v>1281</v>
      </c>
      <c r="G144" s="231" t="s">
        <v>170</v>
      </c>
      <c r="H144" s="232">
        <v>5</v>
      </c>
      <c r="I144" s="233"/>
      <c r="J144" s="234">
        <f t="shared" si="0"/>
        <v>0</v>
      </c>
      <c r="K144" s="235"/>
      <c r="L144" s="236"/>
      <c r="M144" s="237" t="s">
        <v>1</v>
      </c>
      <c r="N144" s="238" t="s">
        <v>42</v>
      </c>
      <c r="O144" s="71"/>
      <c r="P144" s="197">
        <f t="shared" si="1"/>
        <v>0</v>
      </c>
      <c r="Q144" s="197">
        <v>1.7999999999999999E-2</v>
      </c>
      <c r="R144" s="197">
        <f t="shared" si="2"/>
        <v>0.09</v>
      </c>
      <c r="S144" s="197">
        <v>0</v>
      </c>
      <c r="T144" s="198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195</v>
      </c>
      <c r="AT144" s="199" t="s">
        <v>263</v>
      </c>
      <c r="AU144" s="199" t="s">
        <v>87</v>
      </c>
      <c r="AY144" s="17" t="s">
        <v>152</v>
      </c>
      <c r="BE144" s="200">
        <f t="shared" si="4"/>
        <v>0</v>
      </c>
      <c r="BF144" s="200">
        <f t="shared" si="5"/>
        <v>0</v>
      </c>
      <c r="BG144" s="200">
        <f t="shared" si="6"/>
        <v>0</v>
      </c>
      <c r="BH144" s="200">
        <f t="shared" si="7"/>
        <v>0</v>
      </c>
      <c r="BI144" s="200">
        <f t="shared" si="8"/>
        <v>0</v>
      </c>
      <c r="BJ144" s="17" t="s">
        <v>85</v>
      </c>
      <c r="BK144" s="200">
        <f t="shared" si="9"/>
        <v>0</v>
      </c>
      <c r="BL144" s="17" t="s">
        <v>159</v>
      </c>
      <c r="BM144" s="199" t="s">
        <v>1282</v>
      </c>
    </row>
    <row r="145" spans="1:65" s="2" customFormat="1" ht="24.2" customHeight="1">
      <c r="A145" s="34"/>
      <c r="B145" s="35"/>
      <c r="C145" s="187" t="s">
        <v>174</v>
      </c>
      <c r="D145" s="187" t="s">
        <v>155</v>
      </c>
      <c r="E145" s="188" t="s">
        <v>1283</v>
      </c>
      <c r="F145" s="189" t="s">
        <v>1284</v>
      </c>
      <c r="G145" s="190" t="s">
        <v>170</v>
      </c>
      <c r="H145" s="191">
        <v>10</v>
      </c>
      <c r="I145" s="192"/>
      <c r="J145" s="193">
        <f t="shared" si="0"/>
        <v>0</v>
      </c>
      <c r="K145" s="194"/>
      <c r="L145" s="39"/>
      <c r="M145" s="195" t="s">
        <v>1</v>
      </c>
      <c r="N145" s="196" t="s">
        <v>42</v>
      </c>
      <c r="O145" s="71"/>
      <c r="P145" s="197">
        <f t="shared" si="1"/>
        <v>0</v>
      </c>
      <c r="Q145" s="197">
        <v>0</v>
      </c>
      <c r="R145" s="197">
        <f t="shared" si="2"/>
        <v>0</v>
      </c>
      <c r="S145" s="197">
        <v>0</v>
      </c>
      <c r="T145" s="198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159</v>
      </c>
      <c r="AT145" s="199" t="s">
        <v>155</v>
      </c>
      <c r="AU145" s="199" t="s">
        <v>87</v>
      </c>
      <c r="AY145" s="17" t="s">
        <v>152</v>
      </c>
      <c r="BE145" s="200">
        <f t="shared" si="4"/>
        <v>0</v>
      </c>
      <c r="BF145" s="200">
        <f t="shared" si="5"/>
        <v>0</v>
      </c>
      <c r="BG145" s="200">
        <f t="shared" si="6"/>
        <v>0</v>
      </c>
      <c r="BH145" s="200">
        <f t="shared" si="7"/>
        <v>0</v>
      </c>
      <c r="BI145" s="200">
        <f t="shared" si="8"/>
        <v>0</v>
      </c>
      <c r="BJ145" s="17" t="s">
        <v>85</v>
      </c>
      <c r="BK145" s="200">
        <f t="shared" si="9"/>
        <v>0</v>
      </c>
      <c r="BL145" s="17" t="s">
        <v>159</v>
      </c>
      <c r="BM145" s="199" t="s">
        <v>1285</v>
      </c>
    </row>
    <row r="146" spans="1:65" s="2" customFormat="1" ht="24.2" customHeight="1">
      <c r="A146" s="34"/>
      <c r="B146" s="35"/>
      <c r="C146" s="187" t="s">
        <v>207</v>
      </c>
      <c r="D146" s="187" t="s">
        <v>155</v>
      </c>
      <c r="E146" s="188" t="s">
        <v>1286</v>
      </c>
      <c r="F146" s="189" t="s">
        <v>1287</v>
      </c>
      <c r="G146" s="190" t="s">
        <v>165</v>
      </c>
      <c r="H146" s="191">
        <v>63</v>
      </c>
      <c r="I146" s="192"/>
      <c r="J146" s="193">
        <f t="shared" si="0"/>
        <v>0</v>
      </c>
      <c r="K146" s="194"/>
      <c r="L146" s="39"/>
      <c r="M146" s="195" t="s">
        <v>1</v>
      </c>
      <c r="N146" s="196" t="s">
        <v>42</v>
      </c>
      <c r="O146" s="71"/>
      <c r="P146" s="197">
        <f t="shared" si="1"/>
        <v>0</v>
      </c>
      <c r="Q146" s="197">
        <v>0</v>
      </c>
      <c r="R146" s="197">
        <f t="shared" si="2"/>
        <v>0</v>
      </c>
      <c r="S146" s="197">
        <v>0</v>
      </c>
      <c r="T146" s="198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159</v>
      </c>
      <c r="AT146" s="199" t="s">
        <v>155</v>
      </c>
      <c r="AU146" s="199" t="s">
        <v>87</v>
      </c>
      <c r="AY146" s="17" t="s">
        <v>152</v>
      </c>
      <c r="BE146" s="200">
        <f t="shared" si="4"/>
        <v>0</v>
      </c>
      <c r="BF146" s="200">
        <f t="shared" si="5"/>
        <v>0</v>
      </c>
      <c r="BG146" s="200">
        <f t="shared" si="6"/>
        <v>0</v>
      </c>
      <c r="BH146" s="200">
        <f t="shared" si="7"/>
        <v>0</v>
      </c>
      <c r="BI146" s="200">
        <f t="shared" si="8"/>
        <v>0</v>
      </c>
      <c r="BJ146" s="17" t="s">
        <v>85</v>
      </c>
      <c r="BK146" s="200">
        <f t="shared" si="9"/>
        <v>0</v>
      </c>
      <c r="BL146" s="17" t="s">
        <v>159</v>
      </c>
      <c r="BM146" s="199" t="s">
        <v>1288</v>
      </c>
    </row>
    <row r="147" spans="1:65" s="13" customFormat="1" ht="11.25">
      <c r="B147" s="201"/>
      <c r="C147" s="202"/>
      <c r="D147" s="203" t="s">
        <v>161</v>
      </c>
      <c r="E147" s="204" t="s">
        <v>1</v>
      </c>
      <c r="F147" s="205" t="s">
        <v>1289</v>
      </c>
      <c r="G147" s="202"/>
      <c r="H147" s="206">
        <v>63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161</v>
      </c>
      <c r="AU147" s="212" t="s">
        <v>87</v>
      </c>
      <c r="AV147" s="13" t="s">
        <v>87</v>
      </c>
      <c r="AW147" s="13" t="s">
        <v>34</v>
      </c>
      <c r="AX147" s="13" t="s">
        <v>85</v>
      </c>
      <c r="AY147" s="212" t="s">
        <v>152</v>
      </c>
    </row>
    <row r="148" spans="1:65" s="2" customFormat="1" ht="16.5" customHeight="1">
      <c r="A148" s="34"/>
      <c r="B148" s="35"/>
      <c r="C148" s="228" t="s">
        <v>212</v>
      </c>
      <c r="D148" s="228" t="s">
        <v>263</v>
      </c>
      <c r="E148" s="229" t="s">
        <v>1290</v>
      </c>
      <c r="F148" s="230" t="s">
        <v>1291</v>
      </c>
      <c r="G148" s="231" t="s">
        <v>225</v>
      </c>
      <c r="H148" s="232">
        <v>12.6</v>
      </c>
      <c r="I148" s="233"/>
      <c r="J148" s="234">
        <f>ROUND(I148*H148,2)</f>
        <v>0</v>
      </c>
      <c r="K148" s="235"/>
      <c r="L148" s="236"/>
      <c r="M148" s="237" t="s">
        <v>1</v>
      </c>
      <c r="N148" s="238" t="s">
        <v>42</v>
      </c>
      <c r="O148" s="71"/>
      <c r="P148" s="197">
        <f>O148*H148</f>
        <v>0</v>
      </c>
      <c r="Q148" s="197">
        <v>1</v>
      </c>
      <c r="R148" s="197">
        <f>Q148*H148</f>
        <v>12.6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195</v>
      </c>
      <c r="AT148" s="199" t="s">
        <v>263</v>
      </c>
      <c r="AU148" s="199" t="s">
        <v>87</v>
      </c>
      <c r="AY148" s="17" t="s">
        <v>152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85</v>
      </c>
      <c r="BK148" s="200">
        <f>ROUND(I148*H148,2)</f>
        <v>0</v>
      </c>
      <c r="BL148" s="17" t="s">
        <v>159</v>
      </c>
      <c r="BM148" s="199" t="s">
        <v>1292</v>
      </c>
    </row>
    <row r="149" spans="1:65" s="13" customFormat="1" ht="11.25">
      <c r="B149" s="201"/>
      <c r="C149" s="202"/>
      <c r="D149" s="203" t="s">
        <v>161</v>
      </c>
      <c r="E149" s="204" t="s">
        <v>1</v>
      </c>
      <c r="F149" s="205" t="s">
        <v>1293</v>
      </c>
      <c r="G149" s="202"/>
      <c r="H149" s="206">
        <v>12.6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161</v>
      </c>
      <c r="AU149" s="212" t="s">
        <v>87</v>
      </c>
      <c r="AV149" s="13" t="s">
        <v>87</v>
      </c>
      <c r="AW149" s="13" t="s">
        <v>34</v>
      </c>
      <c r="AX149" s="13" t="s">
        <v>85</v>
      </c>
      <c r="AY149" s="212" t="s">
        <v>152</v>
      </c>
    </row>
    <row r="150" spans="1:65" s="2" customFormat="1" ht="21.75" customHeight="1">
      <c r="A150" s="34"/>
      <c r="B150" s="35"/>
      <c r="C150" s="187" t="s">
        <v>216</v>
      </c>
      <c r="D150" s="187" t="s">
        <v>155</v>
      </c>
      <c r="E150" s="188" t="s">
        <v>1294</v>
      </c>
      <c r="F150" s="189" t="s">
        <v>1295</v>
      </c>
      <c r="G150" s="190" t="s">
        <v>165</v>
      </c>
      <c r="H150" s="191">
        <v>63</v>
      </c>
      <c r="I150" s="192"/>
      <c r="J150" s="193">
        <f>ROUND(I150*H150,2)</f>
        <v>0</v>
      </c>
      <c r="K150" s="194"/>
      <c r="L150" s="39"/>
      <c r="M150" s="195" t="s">
        <v>1</v>
      </c>
      <c r="N150" s="196" t="s">
        <v>42</v>
      </c>
      <c r="O150" s="71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159</v>
      </c>
      <c r="AT150" s="199" t="s">
        <v>155</v>
      </c>
      <c r="AU150" s="199" t="s">
        <v>87</v>
      </c>
      <c r="AY150" s="17" t="s">
        <v>152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85</v>
      </c>
      <c r="BK150" s="200">
        <f>ROUND(I150*H150,2)</f>
        <v>0</v>
      </c>
      <c r="BL150" s="17" t="s">
        <v>159</v>
      </c>
      <c r="BM150" s="199" t="s">
        <v>1296</v>
      </c>
    </row>
    <row r="151" spans="1:65" s="2" customFormat="1" ht="16.5" customHeight="1">
      <c r="A151" s="34"/>
      <c r="B151" s="35"/>
      <c r="C151" s="228" t="s">
        <v>222</v>
      </c>
      <c r="D151" s="228" t="s">
        <v>263</v>
      </c>
      <c r="E151" s="229" t="s">
        <v>1297</v>
      </c>
      <c r="F151" s="230" t="s">
        <v>1298</v>
      </c>
      <c r="G151" s="231" t="s">
        <v>165</v>
      </c>
      <c r="H151" s="232">
        <v>72.45</v>
      </c>
      <c r="I151" s="233"/>
      <c r="J151" s="234">
        <f>ROUND(I151*H151,2)</f>
        <v>0</v>
      </c>
      <c r="K151" s="235"/>
      <c r="L151" s="236"/>
      <c r="M151" s="237" t="s">
        <v>1</v>
      </c>
      <c r="N151" s="238" t="s">
        <v>42</v>
      </c>
      <c r="O151" s="71"/>
      <c r="P151" s="197">
        <f>O151*H151</f>
        <v>0</v>
      </c>
      <c r="Q151" s="197">
        <v>2.0000000000000001E-4</v>
      </c>
      <c r="R151" s="197">
        <f>Q151*H151</f>
        <v>1.4490000000000001E-2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195</v>
      </c>
      <c r="AT151" s="199" t="s">
        <v>263</v>
      </c>
      <c r="AU151" s="199" t="s">
        <v>87</v>
      </c>
      <c r="AY151" s="17" t="s">
        <v>152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85</v>
      </c>
      <c r="BK151" s="200">
        <f>ROUND(I151*H151,2)</f>
        <v>0</v>
      </c>
      <c r="BL151" s="17" t="s">
        <v>159</v>
      </c>
      <c r="BM151" s="199" t="s">
        <v>1299</v>
      </c>
    </row>
    <row r="152" spans="1:65" s="13" customFormat="1" ht="11.25">
      <c r="B152" s="201"/>
      <c r="C152" s="202"/>
      <c r="D152" s="203" t="s">
        <v>161</v>
      </c>
      <c r="E152" s="202"/>
      <c r="F152" s="205" t="s">
        <v>1300</v>
      </c>
      <c r="G152" s="202"/>
      <c r="H152" s="206">
        <v>72.45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161</v>
      </c>
      <c r="AU152" s="212" t="s">
        <v>87</v>
      </c>
      <c r="AV152" s="13" t="s">
        <v>87</v>
      </c>
      <c r="AW152" s="13" t="s">
        <v>4</v>
      </c>
      <c r="AX152" s="13" t="s">
        <v>85</v>
      </c>
      <c r="AY152" s="212" t="s">
        <v>152</v>
      </c>
    </row>
    <row r="153" spans="1:65" s="2" customFormat="1" ht="24.2" customHeight="1">
      <c r="A153" s="34"/>
      <c r="B153" s="35"/>
      <c r="C153" s="187" t="s">
        <v>227</v>
      </c>
      <c r="D153" s="187" t="s">
        <v>155</v>
      </c>
      <c r="E153" s="188" t="s">
        <v>1301</v>
      </c>
      <c r="F153" s="189" t="s">
        <v>1302</v>
      </c>
      <c r="G153" s="190" t="s">
        <v>165</v>
      </c>
      <c r="H153" s="191">
        <v>266.8</v>
      </c>
      <c r="I153" s="192"/>
      <c r="J153" s="193">
        <f>ROUND(I153*H153,2)</f>
        <v>0</v>
      </c>
      <c r="K153" s="194"/>
      <c r="L153" s="39"/>
      <c r="M153" s="195" t="s">
        <v>1</v>
      </c>
      <c r="N153" s="196" t="s">
        <v>42</v>
      </c>
      <c r="O153" s="71"/>
      <c r="P153" s="197">
        <f>O153*H153</f>
        <v>0</v>
      </c>
      <c r="Q153" s="197">
        <v>0</v>
      </c>
      <c r="R153" s="197">
        <f>Q153*H153</f>
        <v>0</v>
      </c>
      <c r="S153" s="197">
        <v>0.255</v>
      </c>
      <c r="T153" s="198">
        <f>S153*H153</f>
        <v>68.034000000000006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159</v>
      </c>
      <c r="AT153" s="199" t="s">
        <v>155</v>
      </c>
      <c r="AU153" s="199" t="s">
        <v>87</v>
      </c>
      <c r="AY153" s="17" t="s">
        <v>152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85</v>
      </c>
      <c r="BK153" s="200">
        <f>ROUND(I153*H153,2)</f>
        <v>0</v>
      </c>
      <c r="BL153" s="17" t="s">
        <v>159</v>
      </c>
      <c r="BM153" s="199" t="s">
        <v>1303</v>
      </c>
    </row>
    <row r="154" spans="1:65" s="13" customFormat="1" ht="22.5">
      <c r="B154" s="201"/>
      <c r="C154" s="202"/>
      <c r="D154" s="203" t="s">
        <v>161</v>
      </c>
      <c r="E154" s="204" t="s">
        <v>1</v>
      </c>
      <c r="F154" s="205" t="s">
        <v>1304</v>
      </c>
      <c r="G154" s="202"/>
      <c r="H154" s="206">
        <v>27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161</v>
      </c>
      <c r="AU154" s="212" t="s">
        <v>87</v>
      </c>
      <c r="AV154" s="13" t="s">
        <v>87</v>
      </c>
      <c r="AW154" s="13" t="s">
        <v>34</v>
      </c>
      <c r="AX154" s="13" t="s">
        <v>77</v>
      </c>
      <c r="AY154" s="212" t="s">
        <v>152</v>
      </c>
    </row>
    <row r="155" spans="1:65" s="13" customFormat="1" ht="11.25">
      <c r="B155" s="201"/>
      <c r="C155" s="202"/>
      <c r="D155" s="203" t="s">
        <v>161</v>
      </c>
      <c r="E155" s="204" t="s">
        <v>1</v>
      </c>
      <c r="F155" s="205" t="s">
        <v>1305</v>
      </c>
      <c r="G155" s="202"/>
      <c r="H155" s="206">
        <v>33</v>
      </c>
      <c r="I155" s="207"/>
      <c r="J155" s="202"/>
      <c r="K155" s="202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161</v>
      </c>
      <c r="AU155" s="212" t="s">
        <v>87</v>
      </c>
      <c r="AV155" s="13" t="s">
        <v>87</v>
      </c>
      <c r="AW155" s="13" t="s">
        <v>34</v>
      </c>
      <c r="AX155" s="13" t="s">
        <v>77</v>
      </c>
      <c r="AY155" s="212" t="s">
        <v>152</v>
      </c>
    </row>
    <row r="156" spans="1:65" s="13" customFormat="1" ht="11.25">
      <c r="B156" s="201"/>
      <c r="C156" s="202"/>
      <c r="D156" s="203" t="s">
        <v>161</v>
      </c>
      <c r="E156" s="204" t="s">
        <v>1</v>
      </c>
      <c r="F156" s="205" t="s">
        <v>1306</v>
      </c>
      <c r="G156" s="202"/>
      <c r="H156" s="206">
        <v>118.8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161</v>
      </c>
      <c r="AU156" s="212" t="s">
        <v>87</v>
      </c>
      <c r="AV156" s="13" t="s">
        <v>87</v>
      </c>
      <c r="AW156" s="13" t="s">
        <v>34</v>
      </c>
      <c r="AX156" s="13" t="s">
        <v>77</v>
      </c>
      <c r="AY156" s="212" t="s">
        <v>152</v>
      </c>
    </row>
    <row r="157" spans="1:65" s="13" customFormat="1" ht="11.25">
      <c r="B157" s="201"/>
      <c r="C157" s="202"/>
      <c r="D157" s="203" t="s">
        <v>161</v>
      </c>
      <c r="E157" s="204" t="s">
        <v>1</v>
      </c>
      <c r="F157" s="205" t="s">
        <v>1307</v>
      </c>
      <c r="G157" s="202"/>
      <c r="H157" s="206">
        <v>84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161</v>
      </c>
      <c r="AU157" s="212" t="s">
        <v>87</v>
      </c>
      <c r="AV157" s="13" t="s">
        <v>87</v>
      </c>
      <c r="AW157" s="13" t="s">
        <v>34</v>
      </c>
      <c r="AX157" s="13" t="s">
        <v>77</v>
      </c>
      <c r="AY157" s="212" t="s">
        <v>152</v>
      </c>
    </row>
    <row r="158" spans="1:65" s="13" customFormat="1" ht="11.25">
      <c r="B158" s="201"/>
      <c r="C158" s="202"/>
      <c r="D158" s="203" t="s">
        <v>161</v>
      </c>
      <c r="E158" s="204" t="s">
        <v>1</v>
      </c>
      <c r="F158" s="205" t="s">
        <v>1308</v>
      </c>
      <c r="G158" s="202"/>
      <c r="H158" s="206">
        <v>4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161</v>
      </c>
      <c r="AU158" s="212" t="s">
        <v>87</v>
      </c>
      <c r="AV158" s="13" t="s">
        <v>87</v>
      </c>
      <c r="AW158" s="13" t="s">
        <v>34</v>
      </c>
      <c r="AX158" s="13" t="s">
        <v>77</v>
      </c>
      <c r="AY158" s="212" t="s">
        <v>152</v>
      </c>
    </row>
    <row r="159" spans="1:65" s="14" customFormat="1" ht="11.25">
      <c r="B159" s="217"/>
      <c r="C159" s="218"/>
      <c r="D159" s="203" t="s">
        <v>161</v>
      </c>
      <c r="E159" s="219" t="s">
        <v>1</v>
      </c>
      <c r="F159" s="220" t="s">
        <v>203</v>
      </c>
      <c r="G159" s="218"/>
      <c r="H159" s="221">
        <v>266.8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161</v>
      </c>
      <c r="AU159" s="227" t="s">
        <v>87</v>
      </c>
      <c r="AV159" s="14" t="s">
        <v>159</v>
      </c>
      <c r="AW159" s="14" t="s">
        <v>34</v>
      </c>
      <c r="AX159" s="14" t="s">
        <v>85</v>
      </c>
      <c r="AY159" s="227" t="s">
        <v>152</v>
      </c>
    </row>
    <row r="160" spans="1:65" s="2" customFormat="1" ht="24.2" customHeight="1">
      <c r="A160" s="34"/>
      <c r="B160" s="35"/>
      <c r="C160" s="187" t="s">
        <v>8</v>
      </c>
      <c r="D160" s="187" t="s">
        <v>155</v>
      </c>
      <c r="E160" s="188" t="s">
        <v>1309</v>
      </c>
      <c r="F160" s="189" t="s">
        <v>1310</v>
      </c>
      <c r="G160" s="190" t="s">
        <v>165</v>
      </c>
      <c r="H160" s="191">
        <v>145.5</v>
      </c>
      <c r="I160" s="192"/>
      <c r="J160" s="193">
        <f>ROUND(I160*H160,2)</f>
        <v>0</v>
      </c>
      <c r="K160" s="194"/>
      <c r="L160" s="39"/>
      <c r="M160" s="195" t="s">
        <v>1</v>
      </c>
      <c r="N160" s="196" t="s">
        <v>42</v>
      </c>
      <c r="O160" s="71"/>
      <c r="P160" s="197">
        <f>O160*H160</f>
        <v>0</v>
      </c>
      <c r="Q160" s="197">
        <v>0</v>
      </c>
      <c r="R160" s="197">
        <f>Q160*H160</f>
        <v>0</v>
      </c>
      <c r="S160" s="197">
        <v>0.28999999999999998</v>
      </c>
      <c r="T160" s="198">
        <f>S160*H160</f>
        <v>42.195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159</v>
      </c>
      <c r="AT160" s="199" t="s">
        <v>155</v>
      </c>
      <c r="AU160" s="199" t="s">
        <v>87</v>
      </c>
      <c r="AY160" s="17" t="s">
        <v>152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85</v>
      </c>
      <c r="BK160" s="200">
        <f>ROUND(I160*H160,2)</f>
        <v>0</v>
      </c>
      <c r="BL160" s="17" t="s">
        <v>159</v>
      </c>
      <c r="BM160" s="199" t="s">
        <v>1311</v>
      </c>
    </row>
    <row r="161" spans="1:65" s="13" customFormat="1" ht="11.25">
      <c r="B161" s="201"/>
      <c r="C161" s="202"/>
      <c r="D161" s="203" t="s">
        <v>161</v>
      </c>
      <c r="E161" s="204" t="s">
        <v>1</v>
      </c>
      <c r="F161" s="205" t="s">
        <v>1312</v>
      </c>
      <c r="G161" s="202"/>
      <c r="H161" s="206">
        <v>85.5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161</v>
      </c>
      <c r="AU161" s="212" t="s">
        <v>87</v>
      </c>
      <c r="AV161" s="13" t="s">
        <v>87</v>
      </c>
      <c r="AW161" s="13" t="s">
        <v>34</v>
      </c>
      <c r="AX161" s="13" t="s">
        <v>77</v>
      </c>
      <c r="AY161" s="212" t="s">
        <v>152</v>
      </c>
    </row>
    <row r="162" spans="1:65" s="13" customFormat="1" ht="11.25">
      <c r="B162" s="201"/>
      <c r="C162" s="202"/>
      <c r="D162" s="203" t="s">
        <v>161</v>
      </c>
      <c r="E162" s="204" t="s">
        <v>1</v>
      </c>
      <c r="F162" s="205" t="s">
        <v>1313</v>
      </c>
      <c r="G162" s="202"/>
      <c r="H162" s="206">
        <v>60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161</v>
      </c>
      <c r="AU162" s="212" t="s">
        <v>87</v>
      </c>
      <c r="AV162" s="13" t="s">
        <v>87</v>
      </c>
      <c r="AW162" s="13" t="s">
        <v>34</v>
      </c>
      <c r="AX162" s="13" t="s">
        <v>77</v>
      </c>
      <c r="AY162" s="212" t="s">
        <v>152</v>
      </c>
    </row>
    <row r="163" spans="1:65" s="14" customFormat="1" ht="11.25">
      <c r="B163" s="217"/>
      <c r="C163" s="218"/>
      <c r="D163" s="203" t="s">
        <v>161</v>
      </c>
      <c r="E163" s="219" t="s">
        <v>1</v>
      </c>
      <c r="F163" s="220" t="s">
        <v>203</v>
      </c>
      <c r="G163" s="218"/>
      <c r="H163" s="221">
        <v>145.5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161</v>
      </c>
      <c r="AU163" s="227" t="s">
        <v>87</v>
      </c>
      <c r="AV163" s="14" t="s">
        <v>159</v>
      </c>
      <c r="AW163" s="14" t="s">
        <v>34</v>
      </c>
      <c r="AX163" s="14" t="s">
        <v>85</v>
      </c>
      <c r="AY163" s="227" t="s">
        <v>152</v>
      </c>
    </row>
    <row r="164" spans="1:65" s="2" customFormat="1" ht="24.2" customHeight="1">
      <c r="A164" s="34"/>
      <c r="B164" s="35"/>
      <c r="C164" s="187" t="s">
        <v>235</v>
      </c>
      <c r="D164" s="187" t="s">
        <v>155</v>
      </c>
      <c r="E164" s="188" t="s">
        <v>1314</v>
      </c>
      <c r="F164" s="189" t="s">
        <v>1315</v>
      </c>
      <c r="G164" s="190" t="s">
        <v>158</v>
      </c>
      <c r="H164" s="191">
        <v>75.5</v>
      </c>
      <c r="I164" s="192"/>
      <c r="J164" s="193">
        <f>ROUND(I164*H164,2)</f>
        <v>0</v>
      </c>
      <c r="K164" s="194"/>
      <c r="L164" s="39"/>
      <c r="M164" s="195" t="s">
        <v>1</v>
      </c>
      <c r="N164" s="196" t="s">
        <v>42</v>
      </c>
      <c r="O164" s="7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159</v>
      </c>
      <c r="AT164" s="199" t="s">
        <v>155</v>
      </c>
      <c r="AU164" s="199" t="s">
        <v>87</v>
      </c>
      <c r="AY164" s="17" t="s">
        <v>152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85</v>
      </c>
      <c r="BK164" s="200">
        <f>ROUND(I164*H164,2)</f>
        <v>0</v>
      </c>
      <c r="BL164" s="17" t="s">
        <v>159</v>
      </c>
      <c r="BM164" s="199" t="s">
        <v>1316</v>
      </c>
    </row>
    <row r="165" spans="1:65" s="2" customFormat="1" ht="39">
      <c r="A165" s="34"/>
      <c r="B165" s="35"/>
      <c r="C165" s="36"/>
      <c r="D165" s="203" t="s">
        <v>172</v>
      </c>
      <c r="E165" s="36"/>
      <c r="F165" s="213" t="s">
        <v>1317</v>
      </c>
      <c r="G165" s="36"/>
      <c r="H165" s="36"/>
      <c r="I165" s="214"/>
      <c r="J165" s="36"/>
      <c r="K165" s="36"/>
      <c r="L165" s="39"/>
      <c r="M165" s="215"/>
      <c r="N165" s="216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172</v>
      </c>
      <c r="AU165" s="17" t="s">
        <v>87</v>
      </c>
    </row>
    <row r="166" spans="1:65" s="13" customFormat="1" ht="11.25">
      <c r="B166" s="201"/>
      <c r="C166" s="202"/>
      <c r="D166" s="203" t="s">
        <v>161</v>
      </c>
      <c r="E166" s="204" t="s">
        <v>1</v>
      </c>
      <c r="F166" s="205" t="s">
        <v>1318</v>
      </c>
      <c r="G166" s="202"/>
      <c r="H166" s="206">
        <v>64</v>
      </c>
      <c r="I166" s="207"/>
      <c r="J166" s="202"/>
      <c r="K166" s="202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161</v>
      </c>
      <c r="AU166" s="212" t="s">
        <v>87</v>
      </c>
      <c r="AV166" s="13" t="s">
        <v>87</v>
      </c>
      <c r="AW166" s="13" t="s">
        <v>34</v>
      </c>
      <c r="AX166" s="13" t="s">
        <v>77</v>
      </c>
      <c r="AY166" s="212" t="s">
        <v>152</v>
      </c>
    </row>
    <row r="167" spans="1:65" s="13" customFormat="1" ht="11.25">
      <c r="B167" s="201"/>
      <c r="C167" s="202"/>
      <c r="D167" s="203" t="s">
        <v>161</v>
      </c>
      <c r="E167" s="204" t="s">
        <v>1</v>
      </c>
      <c r="F167" s="205" t="s">
        <v>1319</v>
      </c>
      <c r="G167" s="202"/>
      <c r="H167" s="206">
        <v>4.5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161</v>
      </c>
      <c r="AU167" s="212" t="s">
        <v>87</v>
      </c>
      <c r="AV167" s="13" t="s">
        <v>87</v>
      </c>
      <c r="AW167" s="13" t="s">
        <v>34</v>
      </c>
      <c r="AX167" s="13" t="s">
        <v>77</v>
      </c>
      <c r="AY167" s="212" t="s">
        <v>152</v>
      </c>
    </row>
    <row r="168" spans="1:65" s="13" customFormat="1" ht="11.25">
      <c r="B168" s="201"/>
      <c r="C168" s="202"/>
      <c r="D168" s="203" t="s">
        <v>161</v>
      </c>
      <c r="E168" s="204" t="s">
        <v>1</v>
      </c>
      <c r="F168" s="205" t="s">
        <v>1320</v>
      </c>
      <c r="G168" s="202"/>
      <c r="H168" s="206">
        <v>7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161</v>
      </c>
      <c r="AU168" s="212" t="s">
        <v>87</v>
      </c>
      <c r="AV168" s="13" t="s">
        <v>87</v>
      </c>
      <c r="AW168" s="13" t="s">
        <v>34</v>
      </c>
      <c r="AX168" s="13" t="s">
        <v>77</v>
      </c>
      <c r="AY168" s="212" t="s">
        <v>152</v>
      </c>
    </row>
    <row r="169" spans="1:65" s="14" customFormat="1" ht="11.25">
      <c r="B169" s="217"/>
      <c r="C169" s="218"/>
      <c r="D169" s="203" t="s">
        <v>161</v>
      </c>
      <c r="E169" s="219" t="s">
        <v>1</v>
      </c>
      <c r="F169" s="220" t="s">
        <v>203</v>
      </c>
      <c r="G169" s="218"/>
      <c r="H169" s="221">
        <v>75.5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161</v>
      </c>
      <c r="AU169" s="227" t="s">
        <v>87</v>
      </c>
      <c r="AV169" s="14" t="s">
        <v>159</v>
      </c>
      <c r="AW169" s="14" t="s">
        <v>34</v>
      </c>
      <c r="AX169" s="14" t="s">
        <v>85</v>
      </c>
      <c r="AY169" s="227" t="s">
        <v>152</v>
      </c>
    </row>
    <row r="170" spans="1:65" s="2" customFormat="1" ht="37.9" customHeight="1">
      <c r="A170" s="34"/>
      <c r="B170" s="35"/>
      <c r="C170" s="187" t="s">
        <v>240</v>
      </c>
      <c r="D170" s="187" t="s">
        <v>155</v>
      </c>
      <c r="E170" s="188" t="s">
        <v>1321</v>
      </c>
      <c r="F170" s="189" t="s">
        <v>1322</v>
      </c>
      <c r="G170" s="190" t="s">
        <v>158</v>
      </c>
      <c r="H170" s="191">
        <v>103.8</v>
      </c>
      <c r="I170" s="192"/>
      <c r="J170" s="193">
        <f>ROUND(I170*H170,2)</f>
        <v>0</v>
      </c>
      <c r="K170" s="194"/>
      <c r="L170" s="39"/>
      <c r="M170" s="195" t="s">
        <v>1</v>
      </c>
      <c r="N170" s="196" t="s">
        <v>42</v>
      </c>
      <c r="O170" s="71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159</v>
      </c>
      <c r="AT170" s="199" t="s">
        <v>155</v>
      </c>
      <c r="AU170" s="199" t="s">
        <v>87</v>
      </c>
      <c r="AY170" s="17" t="s">
        <v>152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85</v>
      </c>
      <c r="BK170" s="200">
        <f>ROUND(I170*H170,2)</f>
        <v>0</v>
      </c>
      <c r="BL170" s="17" t="s">
        <v>159</v>
      </c>
      <c r="BM170" s="199" t="s">
        <v>1323</v>
      </c>
    </row>
    <row r="171" spans="1:65" s="13" customFormat="1" ht="22.5">
      <c r="B171" s="201"/>
      <c r="C171" s="202"/>
      <c r="D171" s="203" t="s">
        <v>161</v>
      </c>
      <c r="E171" s="204" t="s">
        <v>1</v>
      </c>
      <c r="F171" s="205" t="s">
        <v>1324</v>
      </c>
      <c r="G171" s="202"/>
      <c r="H171" s="206">
        <v>31.8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161</v>
      </c>
      <c r="AU171" s="212" t="s">
        <v>87</v>
      </c>
      <c r="AV171" s="13" t="s">
        <v>87</v>
      </c>
      <c r="AW171" s="13" t="s">
        <v>34</v>
      </c>
      <c r="AX171" s="13" t="s">
        <v>77</v>
      </c>
      <c r="AY171" s="212" t="s">
        <v>152</v>
      </c>
    </row>
    <row r="172" spans="1:65" s="13" customFormat="1" ht="11.25">
      <c r="B172" s="201"/>
      <c r="C172" s="202"/>
      <c r="D172" s="203" t="s">
        <v>161</v>
      </c>
      <c r="E172" s="204" t="s">
        <v>1</v>
      </c>
      <c r="F172" s="205" t="s">
        <v>1325</v>
      </c>
      <c r="G172" s="202"/>
      <c r="H172" s="206">
        <v>20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161</v>
      </c>
      <c r="AU172" s="212" t="s">
        <v>87</v>
      </c>
      <c r="AV172" s="13" t="s">
        <v>87</v>
      </c>
      <c r="AW172" s="13" t="s">
        <v>34</v>
      </c>
      <c r="AX172" s="13" t="s">
        <v>77</v>
      </c>
      <c r="AY172" s="212" t="s">
        <v>152</v>
      </c>
    </row>
    <row r="173" spans="1:65" s="13" customFormat="1" ht="11.25">
      <c r="B173" s="201"/>
      <c r="C173" s="202"/>
      <c r="D173" s="203" t="s">
        <v>161</v>
      </c>
      <c r="E173" s="204" t="s">
        <v>1</v>
      </c>
      <c r="F173" s="205" t="s">
        <v>1326</v>
      </c>
      <c r="G173" s="202"/>
      <c r="H173" s="206">
        <v>52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161</v>
      </c>
      <c r="AU173" s="212" t="s">
        <v>87</v>
      </c>
      <c r="AV173" s="13" t="s">
        <v>87</v>
      </c>
      <c r="AW173" s="13" t="s">
        <v>34</v>
      </c>
      <c r="AX173" s="13" t="s">
        <v>77</v>
      </c>
      <c r="AY173" s="212" t="s">
        <v>152</v>
      </c>
    </row>
    <row r="174" spans="1:65" s="14" customFormat="1" ht="11.25">
      <c r="B174" s="217"/>
      <c r="C174" s="218"/>
      <c r="D174" s="203" t="s">
        <v>161</v>
      </c>
      <c r="E174" s="219" t="s">
        <v>1</v>
      </c>
      <c r="F174" s="220" t="s">
        <v>203</v>
      </c>
      <c r="G174" s="218"/>
      <c r="H174" s="221">
        <v>103.8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161</v>
      </c>
      <c r="AU174" s="227" t="s">
        <v>87</v>
      </c>
      <c r="AV174" s="14" t="s">
        <v>159</v>
      </c>
      <c r="AW174" s="14" t="s">
        <v>34</v>
      </c>
      <c r="AX174" s="14" t="s">
        <v>85</v>
      </c>
      <c r="AY174" s="227" t="s">
        <v>152</v>
      </c>
    </row>
    <row r="175" spans="1:65" s="2" customFormat="1" ht="24.2" customHeight="1">
      <c r="A175" s="34"/>
      <c r="B175" s="35"/>
      <c r="C175" s="187" t="s">
        <v>245</v>
      </c>
      <c r="D175" s="187" t="s">
        <v>155</v>
      </c>
      <c r="E175" s="188" t="s">
        <v>1327</v>
      </c>
      <c r="F175" s="189" t="s">
        <v>1328</v>
      </c>
      <c r="G175" s="190" t="s">
        <v>158</v>
      </c>
      <c r="H175" s="191">
        <v>7.8</v>
      </c>
      <c r="I175" s="192"/>
      <c r="J175" s="193">
        <f>ROUND(I175*H175,2)</f>
        <v>0</v>
      </c>
      <c r="K175" s="194"/>
      <c r="L175" s="39"/>
      <c r="M175" s="195" t="s">
        <v>1</v>
      </c>
      <c r="N175" s="196" t="s">
        <v>42</v>
      </c>
      <c r="O175" s="7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159</v>
      </c>
      <c r="AT175" s="199" t="s">
        <v>155</v>
      </c>
      <c r="AU175" s="199" t="s">
        <v>87</v>
      </c>
      <c r="AY175" s="17" t="s">
        <v>152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85</v>
      </c>
      <c r="BK175" s="200">
        <f>ROUND(I175*H175,2)</f>
        <v>0</v>
      </c>
      <c r="BL175" s="17" t="s">
        <v>159</v>
      </c>
      <c r="BM175" s="199" t="s">
        <v>1329</v>
      </c>
    </row>
    <row r="176" spans="1:65" s="13" customFormat="1" ht="11.25">
      <c r="B176" s="201"/>
      <c r="C176" s="202"/>
      <c r="D176" s="203" t="s">
        <v>161</v>
      </c>
      <c r="E176" s="204" t="s">
        <v>1</v>
      </c>
      <c r="F176" s="205" t="s">
        <v>1330</v>
      </c>
      <c r="G176" s="202"/>
      <c r="H176" s="206">
        <v>7.8</v>
      </c>
      <c r="I176" s="207"/>
      <c r="J176" s="202"/>
      <c r="K176" s="202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161</v>
      </c>
      <c r="AU176" s="212" t="s">
        <v>87</v>
      </c>
      <c r="AV176" s="13" t="s">
        <v>87</v>
      </c>
      <c r="AW176" s="13" t="s">
        <v>34</v>
      </c>
      <c r="AX176" s="13" t="s">
        <v>85</v>
      </c>
      <c r="AY176" s="212" t="s">
        <v>152</v>
      </c>
    </row>
    <row r="177" spans="1:65" s="2" customFormat="1" ht="16.5" customHeight="1">
      <c r="A177" s="34"/>
      <c r="B177" s="35"/>
      <c r="C177" s="228" t="s">
        <v>249</v>
      </c>
      <c r="D177" s="228" t="s">
        <v>263</v>
      </c>
      <c r="E177" s="229" t="s">
        <v>1331</v>
      </c>
      <c r="F177" s="230" t="s">
        <v>1332</v>
      </c>
      <c r="G177" s="231" t="s">
        <v>225</v>
      </c>
      <c r="H177" s="232">
        <v>15.6</v>
      </c>
      <c r="I177" s="233"/>
      <c r="J177" s="234">
        <f>ROUND(I177*H177,2)</f>
        <v>0</v>
      </c>
      <c r="K177" s="235"/>
      <c r="L177" s="236"/>
      <c r="M177" s="237" t="s">
        <v>1</v>
      </c>
      <c r="N177" s="238" t="s">
        <v>42</v>
      </c>
      <c r="O177" s="71"/>
      <c r="P177" s="197">
        <f>O177*H177</f>
        <v>0</v>
      </c>
      <c r="Q177" s="197">
        <v>1</v>
      </c>
      <c r="R177" s="197">
        <f>Q177*H177</f>
        <v>15.6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195</v>
      </c>
      <c r="AT177" s="199" t="s">
        <v>263</v>
      </c>
      <c r="AU177" s="199" t="s">
        <v>87</v>
      </c>
      <c r="AY177" s="17" t="s">
        <v>152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85</v>
      </c>
      <c r="BK177" s="200">
        <f>ROUND(I177*H177,2)</f>
        <v>0</v>
      </c>
      <c r="BL177" s="17" t="s">
        <v>159</v>
      </c>
      <c r="BM177" s="199" t="s">
        <v>1333</v>
      </c>
    </row>
    <row r="178" spans="1:65" s="13" customFormat="1" ht="11.25">
      <c r="B178" s="201"/>
      <c r="C178" s="202"/>
      <c r="D178" s="203" t="s">
        <v>161</v>
      </c>
      <c r="E178" s="202"/>
      <c r="F178" s="205" t="s">
        <v>1334</v>
      </c>
      <c r="G178" s="202"/>
      <c r="H178" s="206">
        <v>15.6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161</v>
      </c>
      <c r="AU178" s="212" t="s">
        <v>87</v>
      </c>
      <c r="AV178" s="13" t="s">
        <v>87</v>
      </c>
      <c r="AW178" s="13" t="s">
        <v>4</v>
      </c>
      <c r="AX178" s="13" t="s">
        <v>85</v>
      </c>
      <c r="AY178" s="212" t="s">
        <v>152</v>
      </c>
    </row>
    <row r="179" spans="1:65" s="2" customFormat="1" ht="24.2" customHeight="1">
      <c r="A179" s="34"/>
      <c r="B179" s="35"/>
      <c r="C179" s="187" t="s">
        <v>253</v>
      </c>
      <c r="D179" s="187" t="s">
        <v>155</v>
      </c>
      <c r="E179" s="188" t="s">
        <v>1335</v>
      </c>
      <c r="F179" s="189" t="s">
        <v>1336</v>
      </c>
      <c r="G179" s="190" t="s">
        <v>158</v>
      </c>
      <c r="H179" s="191">
        <v>72.099999999999994</v>
      </c>
      <c r="I179" s="192"/>
      <c r="J179" s="193">
        <f>ROUND(I179*H179,2)</f>
        <v>0</v>
      </c>
      <c r="K179" s="194"/>
      <c r="L179" s="39"/>
      <c r="M179" s="195" t="s">
        <v>1</v>
      </c>
      <c r="N179" s="196" t="s">
        <v>42</v>
      </c>
      <c r="O179" s="71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159</v>
      </c>
      <c r="AT179" s="199" t="s">
        <v>155</v>
      </c>
      <c r="AU179" s="199" t="s">
        <v>87</v>
      </c>
      <c r="AY179" s="17" t="s">
        <v>152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85</v>
      </c>
      <c r="BK179" s="200">
        <f>ROUND(I179*H179,2)</f>
        <v>0</v>
      </c>
      <c r="BL179" s="17" t="s">
        <v>159</v>
      </c>
      <c r="BM179" s="199" t="s">
        <v>1337</v>
      </c>
    </row>
    <row r="180" spans="1:65" s="13" customFormat="1" ht="11.25">
      <c r="B180" s="201"/>
      <c r="C180" s="202"/>
      <c r="D180" s="203" t="s">
        <v>161</v>
      </c>
      <c r="E180" s="204" t="s">
        <v>1</v>
      </c>
      <c r="F180" s="205" t="s">
        <v>1338</v>
      </c>
      <c r="G180" s="202"/>
      <c r="H180" s="206">
        <v>40.299999999999997</v>
      </c>
      <c r="I180" s="207"/>
      <c r="J180" s="202"/>
      <c r="K180" s="202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161</v>
      </c>
      <c r="AU180" s="212" t="s">
        <v>87</v>
      </c>
      <c r="AV180" s="13" t="s">
        <v>87</v>
      </c>
      <c r="AW180" s="13" t="s">
        <v>34</v>
      </c>
      <c r="AX180" s="13" t="s">
        <v>77</v>
      </c>
      <c r="AY180" s="212" t="s">
        <v>152</v>
      </c>
    </row>
    <row r="181" spans="1:65" s="13" customFormat="1" ht="11.25">
      <c r="B181" s="201"/>
      <c r="C181" s="202"/>
      <c r="D181" s="203" t="s">
        <v>161</v>
      </c>
      <c r="E181" s="204" t="s">
        <v>1</v>
      </c>
      <c r="F181" s="205" t="s">
        <v>1339</v>
      </c>
      <c r="G181" s="202"/>
      <c r="H181" s="206">
        <v>31.8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161</v>
      </c>
      <c r="AU181" s="212" t="s">
        <v>87</v>
      </c>
      <c r="AV181" s="13" t="s">
        <v>87</v>
      </c>
      <c r="AW181" s="13" t="s">
        <v>34</v>
      </c>
      <c r="AX181" s="13" t="s">
        <v>77</v>
      </c>
      <c r="AY181" s="212" t="s">
        <v>152</v>
      </c>
    </row>
    <row r="182" spans="1:65" s="14" customFormat="1" ht="11.25">
      <c r="B182" s="217"/>
      <c r="C182" s="218"/>
      <c r="D182" s="203" t="s">
        <v>161</v>
      </c>
      <c r="E182" s="219" t="s">
        <v>1</v>
      </c>
      <c r="F182" s="220" t="s">
        <v>203</v>
      </c>
      <c r="G182" s="218"/>
      <c r="H182" s="221">
        <v>72.099999999999994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161</v>
      </c>
      <c r="AU182" s="227" t="s">
        <v>87</v>
      </c>
      <c r="AV182" s="14" t="s">
        <v>159</v>
      </c>
      <c r="AW182" s="14" t="s">
        <v>34</v>
      </c>
      <c r="AX182" s="14" t="s">
        <v>85</v>
      </c>
      <c r="AY182" s="227" t="s">
        <v>152</v>
      </c>
    </row>
    <row r="183" spans="1:65" s="2" customFormat="1" ht="16.5" customHeight="1">
      <c r="A183" s="34"/>
      <c r="B183" s="35"/>
      <c r="C183" s="228" t="s">
        <v>7</v>
      </c>
      <c r="D183" s="228" t="s">
        <v>263</v>
      </c>
      <c r="E183" s="229" t="s">
        <v>1340</v>
      </c>
      <c r="F183" s="230" t="s">
        <v>1341</v>
      </c>
      <c r="G183" s="231" t="s">
        <v>225</v>
      </c>
      <c r="H183" s="232">
        <v>63.6</v>
      </c>
      <c r="I183" s="233"/>
      <c r="J183" s="234">
        <f>ROUND(I183*H183,2)</f>
        <v>0</v>
      </c>
      <c r="K183" s="235"/>
      <c r="L183" s="236"/>
      <c r="M183" s="237" t="s">
        <v>1</v>
      </c>
      <c r="N183" s="238" t="s">
        <v>42</v>
      </c>
      <c r="O183" s="71"/>
      <c r="P183" s="197">
        <f>O183*H183</f>
        <v>0</v>
      </c>
      <c r="Q183" s="197">
        <v>1</v>
      </c>
      <c r="R183" s="197">
        <f>Q183*H183</f>
        <v>63.6</v>
      </c>
      <c r="S183" s="197">
        <v>0</v>
      </c>
      <c r="T183" s="19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195</v>
      </c>
      <c r="AT183" s="199" t="s">
        <v>263</v>
      </c>
      <c r="AU183" s="199" t="s">
        <v>87</v>
      </c>
      <c r="AY183" s="17" t="s">
        <v>152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85</v>
      </c>
      <c r="BK183" s="200">
        <f>ROUND(I183*H183,2)</f>
        <v>0</v>
      </c>
      <c r="BL183" s="17" t="s">
        <v>159</v>
      </c>
      <c r="BM183" s="199" t="s">
        <v>1342</v>
      </c>
    </row>
    <row r="184" spans="1:65" s="13" customFormat="1" ht="11.25">
      <c r="B184" s="201"/>
      <c r="C184" s="202"/>
      <c r="D184" s="203" t="s">
        <v>161</v>
      </c>
      <c r="E184" s="202"/>
      <c r="F184" s="205" t="s">
        <v>1343</v>
      </c>
      <c r="G184" s="202"/>
      <c r="H184" s="206">
        <v>63.6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161</v>
      </c>
      <c r="AU184" s="212" t="s">
        <v>87</v>
      </c>
      <c r="AV184" s="13" t="s">
        <v>87</v>
      </c>
      <c r="AW184" s="13" t="s">
        <v>4</v>
      </c>
      <c r="AX184" s="13" t="s">
        <v>85</v>
      </c>
      <c r="AY184" s="212" t="s">
        <v>152</v>
      </c>
    </row>
    <row r="185" spans="1:65" s="2" customFormat="1" ht="24.2" customHeight="1">
      <c r="A185" s="34"/>
      <c r="B185" s="35"/>
      <c r="C185" s="187" t="s">
        <v>267</v>
      </c>
      <c r="D185" s="187" t="s">
        <v>155</v>
      </c>
      <c r="E185" s="188" t="s">
        <v>1344</v>
      </c>
      <c r="F185" s="189" t="s">
        <v>1345</v>
      </c>
      <c r="G185" s="190" t="s">
        <v>165</v>
      </c>
      <c r="H185" s="191">
        <v>267.25</v>
      </c>
      <c r="I185" s="192"/>
      <c r="J185" s="193">
        <f>ROUND(I185*H185,2)</f>
        <v>0</v>
      </c>
      <c r="K185" s="194"/>
      <c r="L185" s="39"/>
      <c r="M185" s="195" t="s">
        <v>1</v>
      </c>
      <c r="N185" s="196" t="s">
        <v>42</v>
      </c>
      <c r="O185" s="71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159</v>
      </c>
      <c r="AT185" s="199" t="s">
        <v>155</v>
      </c>
      <c r="AU185" s="199" t="s">
        <v>87</v>
      </c>
      <c r="AY185" s="17" t="s">
        <v>152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7" t="s">
        <v>85</v>
      </c>
      <c r="BK185" s="200">
        <f>ROUND(I185*H185,2)</f>
        <v>0</v>
      </c>
      <c r="BL185" s="17" t="s">
        <v>159</v>
      </c>
      <c r="BM185" s="199" t="s">
        <v>1346</v>
      </c>
    </row>
    <row r="186" spans="1:65" s="13" customFormat="1" ht="11.25">
      <c r="B186" s="201"/>
      <c r="C186" s="202"/>
      <c r="D186" s="203" t="s">
        <v>161</v>
      </c>
      <c r="E186" s="204" t="s">
        <v>1</v>
      </c>
      <c r="F186" s="205" t="s">
        <v>1347</v>
      </c>
      <c r="G186" s="202"/>
      <c r="H186" s="206">
        <v>160</v>
      </c>
      <c r="I186" s="207"/>
      <c r="J186" s="202"/>
      <c r="K186" s="202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161</v>
      </c>
      <c r="AU186" s="212" t="s">
        <v>87</v>
      </c>
      <c r="AV186" s="13" t="s">
        <v>87</v>
      </c>
      <c r="AW186" s="13" t="s">
        <v>34</v>
      </c>
      <c r="AX186" s="13" t="s">
        <v>77</v>
      </c>
      <c r="AY186" s="212" t="s">
        <v>152</v>
      </c>
    </row>
    <row r="187" spans="1:65" s="13" customFormat="1" ht="11.25">
      <c r="B187" s="201"/>
      <c r="C187" s="202"/>
      <c r="D187" s="203" t="s">
        <v>161</v>
      </c>
      <c r="E187" s="204" t="s">
        <v>1</v>
      </c>
      <c r="F187" s="205" t="s">
        <v>1348</v>
      </c>
      <c r="G187" s="202"/>
      <c r="H187" s="206">
        <v>11.25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161</v>
      </c>
      <c r="AU187" s="212" t="s">
        <v>87</v>
      </c>
      <c r="AV187" s="13" t="s">
        <v>87</v>
      </c>
      <c r="AW187" s="13" t="s">
        <v>34</v>
      </c>
      <c r="AX187" s="13" t="s">
        <v>77</v>
      </c>
      <c r="AY187" s="212" t="s">
        <v>152</v>
      </c>
    </row>
    <row r="188" spans="1:65" s="13" customFormat="1" ht="11.25">
      <c r="B188" s="201"/>
      <c r="C188" s="202"/>
      <c r="D188" s="203" t="s">
        <v>161</v>
      </c>
      <c r="E188" s="204" t="s">
        <v>1</v>
      </c>
      <c r="F188" s="205" t="s">
        <v>1349</v>
      </c>
      <c r="G188" s="202"/>
      <c r="H188" s="206">
        <v>70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161</v>
      </c>
      <c r="AU188" s="212" t="s">
        <v>87</v>
      </c>
      <c r="AV188" s="13" t="s">
        <v>87</v>
      </c>
      <c r="AW188" s="13" t="s">
        <v>34</v>
      </c>
      <c r="AX188" s="13" t="s">
        <v>77</v>
      </c>
      <c r="AY188" s="212" t="s">
        <v>152</v>
      </c>
    </row>
    <row r="189" spans="1:65" s="13" customFormat="1" ht="11.25">
      <c r="B189" s="201"/>
      <c r="C189" s="202"/>
      <c r="D189" s="203" t="s">
        <v>161</v>
      </c>
      <c r="E189" s="204" t="s">
        <v>1</v>
      </c>
      <c r="F189" s="205" t="s">
        <v>1350</v>
      </c>
      <c r="G189" s="202"/>
      <c r="H189" s="206">
        <v>26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161</v>
      </c>
      <c r="AU189" s="212" t="s">
        <v>87</v>
      </c>
      <c r="AV189" s="13" t="s">
        <v>87</v>
      </c>
      <c r="AW189" s="13" t="s">
        <v>34</v>
      </c>
      <c r="AX189" s="13" t="s">
        <v>77</v>
      </c>
      <c r="AY189" s="212" t="s">
        <v>152</v>
      </c>
    </row>
    <row r="190" spans="1:65" s="14" customFormat="1" ht="11.25">
      <c r="B190" s="217"/>
      <c r="C190" s="218"/>
      <c r="D190" s="203" t="s">
        <v>161</v>
      </c>
      <c r="E190" s="219" t="s">
        <v>1</v>
      </c>
      <c r="F190" s="220" t="s">
        <v>203</v>
      </c>
      <c r="G190" s="218"/>
      <c r="H190" s="221">
        <v>267.25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161</v>
      </c>
      <c r="AU190" s="227" t="s">
        <v>87</v>
      </c>
      <c r="AV190" s="14" t="s">
        <v>159</v>
      </c>
      <c r="AW190" s="14" t="s">
        <v>34</v>
      </c>
      <c r="AX190" s="14" t="s">
        <v>85</v>
      </c>
      <c r="AY190" s="227" t="s">
        <v>152</v>
      </c>
    </row>
    <row r="191" spans="1:65" s="2" customFormat="1" ht="24.2" customHeight="1">
      <c r="A191" s="34"/>
      <c r="B191" s="35"/>
      <c r="C191" s="187" t="s">
        <v>277</v>
      </c>
      <c r="D191" s="187" t="s">
        <v>155</v>
      </c>
      <c r="E191" s="188" t="s">
        <v>1351</v>
      </c>
      <c r="F191" s="189" t="s">
        <v>1352</v>
      </c>
      <c r="G191" s="190" t="s">
        <v>158</v>
      </c>
      <c r="H191" s="191">
        <v>179.3</v>
      </c>
      <c r="I191" s="192"/>
      <c r="J191" s="193">
        <f>ROUND(I191*H191,2)</f>
        <v>0</v>
      </c>
      <c r="K191" s="194"/>
      <c r="L191" s="39"/>
      <c r="M191" s="195" t="s">
        <v>1</v>
      </c>
      <c r="N191" s="196" t="s">
        <v>42</v>
      </c>
      <c r="O191" s="71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159</v>
      </c>
      <c r="AT191" s="199" t="s">
        <v>155</v>
      </c>
      <c r="AU191" s="199" t="s">
        <v>87</v>
      </c>
      <c r="AY191" s="17" t="s">
        <v>152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85</v>
      </c>
      <c r="BK191" s="200">
        <f>ROUND(I191*H191,2)</f>
        <v>0</v>
      </c>
      <c r="BL191" s="17" t="s">
        <v>159</v>
      </c>
      <c r="BM191" s="199" t="s">
        <v>1353</v>
      </c>
    </row>
    <row r="192" spans="1:65" s="13" customFormat="1" ht="11.25">
      <c r="B192" s="201"/>
      <c r="C192" s="202"/>
      <c r="D192" s="203" t="s">
        <v>161</v>
      </c>
      <c r="E192" s="204" t="s">
        <v>1</v>
      </c>
      <c r="F192" s="205" t="s">
        <v>1354</v>
      </c>
      <c r="G192" s="202"/>
      <c r="H192" s="206">
        <v>179.3</v>
      </c>
      <c r="I192" s="207"/>
      <c r="J192" s="202"/>
      <c r="K192" s="202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161</v>
      </c>
      <c r="AU192" s="212" t="s">
        <v>87</v>
      </c>
      <c r="AV192" s="13" t="s">
        <v>87</v>
      </c>
      <c r="AW192" s="13" t="s">
        <v>34</v>
      </c>
      <c r="AX192" s="13" t="s">
        <v>85</v>
      </c>
      <c r="AY192" s="212" t="s">
        <v>152</v>
      </c>
    </row>
    <row r="193" spans="1:65" s="2" customFormat="1" ht="33" customHeight="1">
      <c r="A193" s="34"/>
      <c r="B193" s="35"/>
      <c r="C193" s="187" t="s">
        <v>282</v>
      </c>
      <c r="D193" s="187" t="s">
        <v>155</v>
      </c>
      <c r="E193" s="188" t="s">
        <v>1355</v>
      </c>
      <c r="F193" s="189" t="s">
        <v>1356</v>
      </c>
      <c r="G193" s="190" t="s">
        <v>158</v>
      </c>
      <c r="H193" s="191">
        <v>139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42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159</v>
      </c>
      <c r="AT193" s="199" t="s">
        <v>155</v>
      </c>
      <c r="AU193" s="199" t="s">
        <v>87</v>
      </c>
      <c r="AY193" s="17" t="s">
        <v>152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85</v>
      </c>
      <c r="BK193" s="200">
        <f>ROUND(I193*H193,2)</f>
        <v>0</v>
      </c>
      <c r="BL193" s="17" t="s">
        <v>159</v>
      </c>
      <c r="BM193" s="199" t="s">
        <v>1357</v>
      </c>
    </row>
    <row r="194" spans="1:65" s="13" customFormat="1" ht="11.25">
      <c r="B194" s="201"/>
      <c r="C194" s="202"/>
      <c r="D194" s="203" t="s">
        <v>161</v>
      </c>
      <c r="E194" s="204" t="s">
        <v>1</v>
      </c>
      <c r="F194" s="205" t="s">
        <v>1358</v>
      </c>
      <c r="G194" s="202"/>
      <c r="H194" s="206">
        <v>139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161</v>
      </c>
      <c r="AU194" s="212" t="s">
        <v>87</v>
      </c>
      <c r="AV194" s="13" t="s">
        <v>87</v>
      </c>
      <c r="AW194" s="13" t="s">
        <v>34</v>
      </c>
      <c r="AX194" s="13" t="s">
        <v>85</v>
      </c>
      <c r="AY194" s="212" t="s">
        <v>152</v>
      </c>
    </row>
    <row r="195" spans="1:65" s="2" customFormat="1" ht="24.2" customHeight="1">
      <c r="A195" s="34"/>
      <c r="B195" s="35"/>
      <c r="C195" s="187" t="s">
        <v>288</v>
      </c>
      <c r="D195" s="187" t="s">
        <v>155</v>
      </c>
      <c r="E195" s="188" t="s">
        <v>1359</v>
      </c>
      <c r="F195" s="189" t="s">
        <v>1360</v>
      </c>
      <c r="G195" s="190" t="s">
        <v>158</v>
      </c>
      <c r="H195" s="191">
        <v>139</v>
      </c>
      <c r="I195" s="192"/>
      <c r="J195" s="193">
        <f>ROUND(I195*H195,2)</f>
        <v>0</v>
      </c>
      <c r="K195" s="194"/>
      <c r="L195" s="39"/>
      <c r="M195" s="195" t="s">
        <v>1</v>
      </c>
      <c r="N195" s="196" t="s">
        <v>42</v>
      </c>
      <c r="O195" s="7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159</v>
      </c>
      <c r="AT195" s="199" t="s">
        <v>155</v>
      </c>
      <c r="AU195" s="199" t="s">
        <v>87</v>
      </c>
      <c r="AY195" s="17" t="s">
        <v>152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85</v>
      </c>
      <c r="BK195" s="200">
        <f>ROUND(I195*H195,2)</f>
        <v>0</v>
      </c>
      <c r="BL195" s="17" t="s">
        <v>159</v>
      </c>
      <c r="BM195" s="199" t="s">
        <v>1361</v>
      </c>
    </row>
    <row r="196" spans="1:65" s="2" customFormat="1" ht="16.5" customHeight="1">
      <c r="A196" s="34"/>
      <c r="B196" s="35"/>
      <c r="C196" s="187" t="s">
        <v>293</v>
      </c>
      <c r="D196" s="187" t="s">
        <v>155</v>
      </c>
      <c r="E196" s="188" t="s">
        <v>1362</v>
      </c>
      <c r="F196" s="189" t="s">
        <v>1363</v>
      </c>
      <c r="G196" s="190" t="s">
        <v>158</v>
      </c>
      <c r="H196" s="191">
        <v>139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42</v>
      </c>
      <c r="O196" s="71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159</v>
      </c>
      <c r="AT196" s="199" t="s">
        <v>155</v>
      </c>
      <c r="AU196" s="199" t="s">
        <v>87</v>
      </c>
      <c r="AY196" s="17" t="s">
        <v>152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85</v>
      </c>
      <c r="BK196" s="200">
        <f>ROUND(I196*H196,2)</f>
        <v>0</v>
      </c>
      <c r="BL196" s="17" t="s">
        <v>159</v>
      </c>
      <c r="BM196" s="199" t="s">
        <v>1364</v>
      </c>
    </row>
    <row r="197" spans="1:65" s="2" customFormat="1" ht="44.25" customHeight="1">
      <c r="A197" s="34"/>
      <c r="B197" s="35"/>
      <c r="C197" s="187" t="s">
        <v>298</v>
      </c>
      <c r="D197" s="187" t="s">
        <v>155</v>
      </c>
      <c r="E197" s="188" t="s">
        <v>775</v>
      </c>
      <c r="F197" s="189" t="s">
        <v>1365</v>
      </c>
      <c r="G197" s="190" t="s">
        <v>225</v>
      </c>
      <c r="H197" s="191">
        <v>250.2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42</v>
      </c>
      <c r="O197" s="7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159</v>
      </c>
      <c r="AT197" s="199" t="s">
        <v>155</v>
      </c>
      <c r="AU197" s="199" t="s">
        <v>87</v>
      </c>
      <c r="AY197" s="17" t="s">
        <v>152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85</v>
      </c>
      <c r="BK197" s="200">
        <f>ROUND(I197*H197,2)</f>
        <v>0</v>
      </c>
      <c r="BL197" s="17" t="s">
        <v>159</v>
      </c>
      <c r="BM197" s="199" t="s">
        <v>1366</v>
      </c>
    </row>
    <row r="198" spans="1:65" s="13" customFormat="1" ht="11.25">
      <c r="B198" s="201"/>
      <c r="C198" s="202"/>
      <c r="D198" s="203" t="s">
        <v>161</v>
      </c>
      <c r="E198" s="202"/>
      <c r="F198" s="205" t="s">
        <v>1367</v>
      </c>
      <c r="G198" s="202"/>
      <c r="H198" s="206">
        <v>250.2</v>
      </c>
      <c r="I198" s="207"/>
      <c r="J198" s="202"/>
      <c r="K198" s="202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161</v>
      </c>
      <c r="AU198" s="212" t="s">
        <v>87</v>
      </c>
      <c r="AV198" s="13" t="s">
        <v>87</v>
      </c>
      <c r="AW198" s="13" t="s">
        <v>4</v>
      </c>
      <c r="AX198" s="13" t="s">
        <v>85</v>
      </c>
      <c r="AY198" s="212" t="s">
        <v>152</v>
      </c>
    </row>
    <row r="199" spans="1:65" s="12" customFormat="1" ht="22.9" customHeight="1">
      <c r="B199" s="171"/>
      <c r="C199" s="172"/>
      <c r="D199" s="173" t="s">
        <v>76</v>
      </c>
      <c r="E199" s="185" t="s">
        <v>87</v>
      </c>
      <c r="F199" s="185" t="s">
        <v>1368</v>
      </c>
      <c r="G199" s="172"/>
      <c r="H199" s="172"/>
      <c r="I199" s="175"/>
      <c r="J199" s="186">
        <f>BK199</f>
        <v>0</v>
      </c>
      <c r="K199" s="172"/>
      <c r="L199" s="177"/>
      <c r="M199" s="178"/>
      <c r="N199" s="179"/>
      <c r="O199" s="179"/>
      <c r="P199" s="180">
        <f>SUM(P200:P204)</f>
        <v>0</v>
      </c>
      <c r="Q199" s="179"/>
      <c r="R199" s="180">
        <f>SUM(R200:R204)</f>
        <v>8.7565449999999991</v>
      </c>
      <c r="S199" s="179"/>
      <c r="T199" s="181">
        <f>SUM(T200:T204)</f>
        <v>0</v>
      </c>
      <c r="AR199" s="182" t="s">
        <v>85</v>
      </c>
      <c r="AT199" s="183" t="s">
        <v>76</v>
      </c>
      <c r="AU199" s="183" t="s">
        <v>85</v>
      </c>
      <c r="AY199" s="182" t="s">
        <v>152</v>
      </c>
      <c r="BK199" s="184">
        <f>SUM(BK200:BK204)</f>
        <v>0</v>
      </c>
    </row>
    <row r="200" spans="1:65" s="2" customFormat="1" ht="24.2" customHeight="1">
      <c r="A200" s="34"/>
      <c r="B200" s="35"/>
      <c r="C200" s="187" t="s">
        <v>304</v>
      </c>
      <c r="D200" s="187" t="s">
        <v>155</v>
      </c>
      <c r="E200" s="188" t="s">
        <v>1369</v>
      </c>
      <c r="F200" s="189" t="s">
        <v>1370</v>
      </c>
      <c r="G200" s="190" t="s">
        <v>158</v>
      </c>
      <c r="H200" s="191">
        <v>3.5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42</v>
      </c>
      <c r="O200" s="71"/>
      <c r="P200" s="197">
        <f>O200*H200</f>
        <v>0</v>
      </c>
      <c r="Q200" s="197">
        <v>2.5018699999999998</v>
      </c>
      <c r="R200" s="197">
        <f>Q200*H200</f>
        <v>8.7565449999999991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159</v>
      </c>
      <c r="AT200" s="199" t="s">
        <v>155</v>
      </c>
      <c r="AU200" s="199" t="s">
        <v>87</v>
      </c>
      <c r="AY200" s="17" t="s">
        <v>152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85</v>
      </c>
      <c r="BK200" s="200">
        <f>ROUND(I200*H200,2)</f>
        <v>0</v>
      </c>
      <c r="BL200" s="17" t="s">
        <v>159</v>
      </c>
      <c r="BM200" s="199" t="s">
        <v>1371</v>
      </c>
    </row>
    <row r="201" spans="1:65" s="13" customFormat="1" ht="22.5">
      <c r="B201" s="201"/>
      <c r="C201" s="202"/>
      <c r="D201" s="203" t="s">
        <v>161</v>
      </c>
      <c r="E201" s="204" t="s">
        <v>1</v>
      </c>
      <c r="F201" s="205" t="s">
        <v>1372</v>
      </c>
      <c r="G201" s="202"/>
      <c r="H201" s="206">
        <v>1</v>
      </c>
      <c r="I201" s="207"/>
      <c r="J201" s="202"/>
      <c r="K201" s="202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161</v>
      </c>
      <c r="AU201" s="212" t="s">
        <v>87</v>
      </c>
      <c r="AV201" s="13" t="s">
        <v>87</v>
      </c>
      <c r="AW201" s="13" t="s">
        <v>34</v>
      </c>
      <c r="AX201" s="13" t="s">
        <v>77</v>
      </c>
      <c r="AY201" s="212" t="s">
        <v>152</v>
      </c>
    </row>
    <row r="202" spans="1:65" s="13" customFormat="1" ht="11.25">
      <c r="B202" s="201"/>
      <c r="C202" s="202"/>
      <c r="D202" s="203" t="s">
        <v>161</v>
      </c>
      <c r="E202" s="204" t="s">
        <v>1</v>
      </c>
      <c r="F202" s="205" t="s">
        <v>1373</v>
      </c>
      <c r="G202" s="202"/>
      <c r="H202" s="206">
        <v>1.5</v>
      </c>
      <c r="I202" s="207"/>
      <c r="J202" s="202"/>
      <c r="K202" s="202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161</v>
      </c>
      <c r="AU202" s="212" t="s">
        <v>87</v>
      </c>
      <c r="AV202" s="13" t="s">
        <v>87</v>
      </c>
      <c r="AW202" s="13" t="s">
        <v>34</v>
      </c>
      <c r="AX202" s="13" t="s">
        <v>77</v>
      </c>
      <c r="AY202" s="212" t="s">
        <v>152</v>
      </c>
    </row>
    <row r="203" spans="1:65" s="13" customFormat="1" ht="11.25">
      <c r="B203" s="201"/>
      <c r="C203" s="202"/>
      <c r="D203" s="203" t="s">
        <v>161</v>
      </c>
      <c r="E203" s="204" t="s">
        <v>1</v>
      </c>
      <c r="F203" s="205" t="s">
        <v>1374</v>
      </c>
      <c r="G203" s="202"/>
      <c r="H203" s="206">
        <v>1</v>
      </c>
      <c r="I203" s="207"/>
      <c r="J203" s="202"/>
      <c r="K203" s="202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161</v>
      </c>
      <c r="AU203" s="212" t="s">
        <v>87</v>
      </c>
      <c r="AV203" s="13" t="s">
        <v>87</v>
      </c>
      <c r="AW203" s="13" t="s">
        <v>34</v>
      </c>
      <c r="AX203" s="13" t="s">
        <v>77</v>
      </c>
      <c r="AY203" s="212" t="s">
        <v>152</v>
      </c>
    </row>
    <row r="204" spans="1:65" s="14" customFormat="1" ht="11.25">
      <c r="B204" s="217"/>
      <c r="C204" s="218"/>
      <c r="D204" s="203" t="s">
        <v>161</v>
      </c>
      <c r="E204" s="219" t="s">
        <v>1</v>
      </c>
      <c r="F204" s="220" t="s">
        <v>203</v>
      </c>
      <c r="G204" s="218"/>
      <c r="H204" s="221">
        <v>3.5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161</v>
      </c>
      <c r="AU204" s="227" t="s">
        <v>87</v>
      </c>
      <c r="AV204" s="14" t="s">
        <v>159</v>
      </c>
      <c r="AW204" s="14" t="s">
        <v>34</v>
      </c>
      <c r="AX204" s="14" t="s">
        <v>85</v>
      </c>
      <c r="AY204" s="227" t="s">
        <v>152</v>
      </c>
    </row>
    <row r="205" spans="1:65" s="12" customFormat="1" ht="22.9" customHeight="1">
      <c r="B205" s="171"/>
      <c r="C205" s="172"/>
      <c r="D205" s="173" t="s">
        <v>76</v>
      </c>
      <c r="E205" s="185" t="s">
        <v>153</v>
      </c>
      <c r="F205" s="185" t="s">
        <v>154</v>
      </c>
      <c r="G205" s="172"/>
      <c r="H205" s="172"/>
      <c r="I205" s="175"/>
      <c r="J205" s="186">
        <f>BK205</f>
        <v>0</v>
      </c>
      <c r="K205" s="172"/>
      <c r="L205" s="177"/>
      <c r="M205" s="178"/>
      <c r="N205" s="179"/>
      <c r="O205" s="179"/>
      <c r="P205" s="180">
        <f>SUM(P206:P209)</f>
        <v>0</v>
      </c>
      <c r="Q205" s="179"/>
      <c r="R205" s="180">
        <f>SUM(R206:R209)</f>
        <v>0.53999999999999992</v>
      </c>
      <c r="S205" s="179"/>
      <c r="T205" s="181">
        <f>SUM(T206:T209)</f>
        <v>0</v>
      </c>
      <c r="AR205" s="182" t="s">
        <v>85</v>
      </c>
      <c r="AT205" s="183" t="s">
        <v>76</v>
      </c>
      <c r="AU205" s="183" t="s">
        <v>85</v>
      </c>
      <c r="AY205" s="182" t="s">
        <v>152</v>
      </c>
      <c r="BK205" s="184">
        <f>SUM(BK206:BK209)</f>
        <v>0</v>
      </c>
    </row>
    <row r="206" spans="1:65" s="2" customFormat="1" ht="21.75" customHeight="1">
      <c r="A206" s="34"/>
      <c r="B206" s="35"/>
      <c r="C206" s="187" t="s">
        <v>311</v>
      </c>
      <c r="D206" s="187" t="s">
        <v>155</v>
      </c>
      <c r="E206" s="188" t="s">
        <v>1375</v>
      </c>
      <c r="F206" s="189" t="s">
        <v>1376</v>
      </c>
      <c r="G206" s="190" t="s">
        <v>198</v>
      </c>
      <c r="H206" s="191">
        <v>25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42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159</v>
      </c>
      <c r="AT206" s="199" t="s">
        <v>155</v>
      </c>
      <c r="AU206" s="199" t="s">
        <v>87</v>
      </c>
      <c r="AY206" s="17" t="s">
        <v>152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85</v>
      </c>
      <c r="BK206" s="200">
        <f>ROUND(I206*H206,2)</f>
        <v>0</v>
      </c>
      <c r="BL206" s="17" t="s">
        <v>159</v>
      </c>
      <c r="BM206" s="199" t="s">
        <v>1377</v>
      </c>
    </row>
    <row r="207" spans="1:65" s="13" customFormat="1" ht="11.25">
      <c r="B207" s="201"/>
      <c r="C207" s="202"/>
      <c r="D207" s="203" t="s">
        <v>161</v>
      </c>
      <c r="E207" s="204" t="s">
        <v>1</v>
      </c>
      <c r="F207" s="205" t="s">
        <v>1378</v>
      </c>
      <c r="G207" s="202"/>
      <c r="H207" s="206">
        <v>25</v>
      </c>
      <c r="I207" s="207"/>
      <c r="J207" s="202"/>
      <c r="K207" s="202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161</v>
      </c>
      <c r="AU207" s="212" t="s">
        <v>87</v>
      </c>
      <c r="AV207" s="13" t="s">
        <v>87</v>
      </c>
      <c r="AW207" s="13" t="s">
        <v>34</v>
      </c>
      <c r="AX207" s="13" t="s">
        <v>85</v>
      </c>
      <c r="AY207" s="212" t="s">
        <v>152</v>
      </c>
    </row>
    <row r="208" spans="1:65" s="2" customFormat="1" ht="21.75" customHeight="1">
      <c r="A208" s="34"/>
      <c r="B208" s="35"/>
      <c r="C208" s="228" t="s">
        <v>315</v>
      </c>
      <c r="D208" s="228" t="s">
        <v>263</v>
      </c>
      <c r="E208" s="229" t="s">
        <v>1379</v>
      </c>
      <c r="F208" s="230" t="s">
        <v>1380</v>
      </c>
      <c r="G208" s="231" t="s">
        <v>165</v>
      </c>
      <c r="H208" s="232">
        <v>30</v>
      </c>
      <c r="I208" s="233"/>
      <c r="J208" s="234">
        <f>ROUND(I208*H208,2)</f>
        <v>0</v>
      </c>
      <c r="K208" s="235"/>
      <c r="L208" s="236"/>
      <c r="M208" s="237" t="s">
        <v>1</v>
      </c>
      <c r="N208" s="238" t="s">
        <v>42</v>
      </c>
      <c r="O208" s="71"/>
      <c r="P208" s="197">
        <f>O208*H208</f>
        <v>0</v>
      </c>
      <c r="Q208" s="197">
        <v>1.7999999999999999E-2</v>
      </c>
      <c r="R208" s="197">
        <f>Q208*H208</f>
        <v>0.53999999999999992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195</v>
      </c>
      <c r="AT208" s="199" t="s">
        <v>263</v>
      </c>
      <c r="AU208" s="199" t="s">
        <v>87</v>
      </c>
      <c r="AY208" s="17" t="s">
        <v>152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85</v>
      </c>
      <c r="BK208" s="200">
        <f>ROUND(I208*H208,2)</f>
        <v>0</v>
      </c>
      <c r="BL208" s="17" t="s">
        <v>159</v>
      </c>
      <c r="BM208" s="199" t="s">
        <v>1381</v>
      </c>
    </row>
    <row r="209" spans="1:65" s="13" customFormat="1" ht="11.25">
      <c r="B209" s="201"/>
      <c r="C209" s="202"/>
      <c r="D209" s="203" t="s">
        <v>161</v>
      </c>
      <c r="E209" s="204" t="s">
        <v>1</v>
      </c>
      <c r="F209" s="205" t="s">
        <v>1382</v>
      </c>
      <c r="G209" s="202"/>
      <c r="H209" s="206">
        <v>30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161</v>
      </c>
      <c r="AU209" s="212" t="s">
        <v>87</v>
      </c>
      <c r="AV209" s="13" t="s">
        <v>87</v>
      </c>
      <c r="AW209" s="13" t="s">
        <v>34</v>
      </c>
      <c r="AX209" s="13" t="s">
        <v>85</v>
      </c>
      <c r="AY209" s="212" t="s">
        <v>152</v>
      </c>
    </row>
    <row r="210" spans="1:65" s="12" customFormat="1" ht="22.9" customHeight="1">
      <c r="B210" s="171"/>
      <c r="C210" s="172"/>
      <c r="D210" s="173" t="s">
        <v>76</v>
      </c>
      <c r="E210" s="185" t="s">
        <v>159</v>
      </c>
      <c r="F210" s="185" t="s">
        <v>1383</v>
      </c>
      <c r="G210" s="172"/>
      <c r="H210" s="172"/>
      <c r="I210" s="175"/>
      <c r="J210" s="186">
        <f>BK210</f>
        <v>0</v>
      </c>
      <c r="K210" s="172"/>
      <c r="L210" s="177"/>
      <c r="M210" s="178"/>
      <c r="N210" s="179"/>
      <c r="O210" s="179"/>
      <c r="P210" s="180">
        <f>SUM(P211:P212)</f>
        <v>0</v>
      </c>
      <c r="Q210" s="179"/>
      <c r="R210" s="180">
        <f>SUM(R211:R212)</f>
        <v>0</v>
      </c>
      <c r="S210" s="179"/>
      <c r="T210" s="181">
        <f>SUM(T211:T212)</f>
        <v>0</v>
      </c>
      <c r="AR210" s="182" t="s">
        <v>85</v>
      </c>
      <c r="AT210" s="183" t="s">
        <v>76</v>
      </c>
      <c r="AU210" s="183" t="s">
        <v>85</v>
      </c>
      <c r="AY210" s="182" t="s">
        <v>152</v>
      </c>
      <c r="BK210" s="184">
        <f>SUM(BK211:BK212)</f>
        <v>0</v>
      </c>
    </row>
    <row r="211" spans="1:65" s="2" customFormat="1" ht="24.2" customHeight="1">
      <c r="A211" s="34"/>
      <c r="B211" s="35"/>
      <c r="C211" s="187" t="s">
        <v>319</v>
      </c>
      <c r="D211" s="187" t="s">
        <v>155</v>
      </c>
      <c r="E211" s="188" t="s">
        <v>1384</v>
      </c>
      <c r="F211" s="189" t="s">
        <v>1385</v>
      </c>
      <c r="G211" s="190" t="s">
        <v>158</v>
      </c>
      <c r="H211" s="191">
        <v>3.9</v>
      </c>
      <c r="I211" s="192"/>
      <c r="J211" s="193">
        <f>ROUND(I211*H211,2)</f>
        <v>0</v>
      </c>
      <c r="K211" s="194"/>
      <c r="L211" s="39"/>
      <c r="M211" s="195" t="s">
        <v>1</v>
      </c>
      <c r="N211" s="196" t="s">
        <v>42</v>
      </c>
      <c r="O211" s="71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159</v>
      </c>
      <c r="AT211" s="199" t="s">
        <v>155</v>
      </c>
      <c r="AU211" s="199" t="s">
        <v>87</v>
      </c>
      <c r="AY211" s="17" t="s">
        <v>152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7" t="s">
        <v>85</v>
      </c>
      <c r="BK211" s="200">
        <f>ROUND(I211*H211,2)</f>
        <v>0</v>
      </c>
      <c r="BL211" s="17" t="s">
        <v>159</v>
      </c>
      <c r="BM211" s="199" t="s">
        <v>1386</v>
      </c>
    </row>
    <row r="212" spans="1:65" s="13" customFormat="1" ht="11.25">
      <c r="B212" s="201"/>
      <c r="C212" s="202"/>
      <c r="D212" s="203" t="s">
        <v>161</v>
      </c>
      <c r="E212" s="204" t="s">
        <v>1</v>
      </c>
      <c r="F212" s="205" t="s">
        <v>1387</v>
      </c>
      <c r="G212" s="202"/>
      <c r="H212" s="206">
        <v>3.9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161</v>
      </c>
      <c r="AU212" s="212" t="s">
        <v>87</v>
      </c>
      <c r="AV212" s="13" t="s">
        <v>87</v>
      </c>
      <c r="AW212" s="13" t="s">
        <v>34</v>
      </c>
      <c r="AX212" s="13" t="s">
        <v>85</v>
      </c>
      <c r="AY212" s="212" t="s">
        <v>152</v>
      </c>
    </row>
    <row r="213" spans="1:65" s="12" customFormat="1" ht="22.9" customHeight="1">
      <c r="B213" s="171"/>
      <c r="C213" s="172"/>
      <c r="D213" s="173" t="s">
        <v>76</v>
      </c>
      <c r="E213" s="185" t="s">
        <v>181</v>
      </c>
      <c r="F213" s="185" t="s">
        <v>1388</v>
      </c>
      <c r="G213" s="172"/>
      <c r="H213" s="172"/>
      <c r="I213" s="175"/>
      <c r="J213" s="186">
        <f>BK213</f>
        <v>0</v>
      </c>
      <c r="K213" s="172"/>
      <c r="L213" s="177"/>
      <c r="M213" s="178"/>
      <c r="N213" s="179"/>
      <c r="O213" s="179"/>
      <c r="P213" s="180">
        <f>SUM(P214:P250)</f>
        <v>0</v>
      </c>
      <c r="Q213" s="179"/>
      <c r="R213" s="180">
        <f>SUM(R214:R250)</f>
        <v>324.95921060000006</v>
      </c>
      <c r="S213" s="179"/>
      <c r="T213" s="181">
        <f>SUM(T214:T250)</f>
        <v>0</v>
      </c>
      <c r="AR213" s="182" t="s">
        <v>85</v>
      </c>
      <c r="AT213" s="183" t="s">
        <v>76</v>
      </c>
      <c r="AU213" s="183" t="s">
        <v>85</v>
      </c>
      <c r="AY213" s="182" t="s">
        <v>152</v>
      </c>
      <c r="BK213" s="184">
        <f>SUM(BK214:BK250)</f>
        <v>0</v>
      </c>
    </row>
    <row r="214" spans="1:65" s="2" customFormat="1" ht="24.2" customHeight="1">
      <c r="A214" s="34"/>
      <c r="B214" s="35"/>
      <c r="C214" s="187" t="s">
        <v>285</v>
      </c>
      <c r="D214" s="187" t="s">
        <v>155</v>
      </c>
      <c r="E214" s="188" t="s">
        <v>1389</v>
      </c>
      <c r="F214" s="189" t="s">
        <v>1390</v>
      </c>
      <c r="G214" s="190" t="s">
        <v>165</v>
      </c>
      <c r="H214" s="191">
        <v>27</v>
      </c>
      <c r="I214" s="192"/>
      <c r="J214" s="193">
        <f>ROUND(I214*H214,2)</f>
        <v>0</v>
      </c>
      <c r="K214" s="194"/>
      <c r="L214" s="39"/>
      <c r="M214" s="195" t="s">
        <v>1</v>
      </c>
      <c r="N214" s="196" t="s">
        <v>42</v>
      </c>
      <c r="O214" s="71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159</v>
      </c>
      <c r="AT214" s="199" t="s">
        <v>155</v>
      </c>
      <c r="AU214" s="199" t="s">
        <v>87</v>
      </c>
      <c r="AY214" s="17" t="s">
        <v>152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85</v>
      </c>
      <c r="BK214" s="200">
        <f>ROUND(I214*H214,2)</f>
        <v>0</v>
      </c>
      <c r="BL214" s="17" t="s">
        <v>159</v>
      </c>
      <c r="BM214" s="199" t="s">
        <v>1391</v>
      </c>
    </row>
    <row r="215" spans="1:65" s="13" customFormat="1" ht="22.5">
      <c r="B215" s="201"/>
      <c r="C215" s="202"/>
      <c r="D215" s="203" t="s">
        <v>161</v>
      </c>
      <c r="E215" s="204" t="s">
        <v>1</v>
      </c>
      <c r="F215" s="205" t="s">
        <v>1304</v>
      </c>
      <c r="G215" s="202"/>
      <c r="H215" s="206">
        <v>27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161</v>
      </c>
      <c r="AU215" s="212" t="s">
        <v>87</v>
      </c>
      <c r="AV215" s="13" t="s">
        <v>87</v>
      </c>
      <c r="AW215" s="13" t="s">
        <v>34</v>
      </c>
      <c r="AX215" s="13" t="s">
        <v>85</v>
      </c>
      <c r="AY215" s="212" t="s">
        <v>152</v>
      </c>
    </row>
    <row r="216" spans="1:65" s="2" customFormat="1" ht="33" customHeight="1">
      <c r="A216" s="34"/>
      <c r="B216" s="35"/>
      <c r="C216" s="187" t="s">
        <v>329</v>
      </c>
      <c r="D216" s="187" t="s">
        <v>155</v>
      </c>
      <c r="E216" s="188" t="s">
        <v>1392</v>
      </c>
      <c r="F216" s="189" t="s">
        <v>1393</v>
      </c>
      <c r="G216" s="190" t="s">
        <v>165</v>
      </c>
      <c r="H216" s="191">
        <v>229.8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42</v>
      </c>
      <c r="O216" s="71"/>
      <c r="P216" s="197">
        <f>O216*H216</f>
        <v>0</v>
      </c>
      <c r="Q216" s="197">
        <v>0.17726</v>
      </c>
      <c r="R216" s="197">
        <f>Q216*H216</f>
        <v>40.734348000000004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159</v>
      </c>
      <c r="AT216" s="199" t="s">
        <v>155</v>
      </c>
      <c r="AU216" s="199" t="s">
        <v>87</v>
      </c>
      <c r="AY216" s="17" t="s">
        <v>152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85</v>
      </c>
      <c r="BK216" s="200">
        <f>ROUND(I216*H216,2)</f>
        <v>0</v>
      </c>
      <c r="BL216" s="17" t="s">
        <v>159</v>
      </c>
      <c r="BM216" s="199" t="s">
        <v>1394</v>
      </c>
    </row>
    <row r="217" spans="1:65" s="13" customFormat="1" ht="11.25">
      <c r="B217" s="201"/>
      <c r="C217" s="202"/>
      <c r="D217" s="203" t="s">
        <v>161</v>
      </c>
      <c r="E217" s="204" t="s">
        <v>1</v>
      </c>
      <c r="F217" s="205" t="s">
        <v>1395</v>
      </c>
      <c r="G217" s="202"/>
      <c r="H217" s="206">
        <v>27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161</v>
      </c>
      <c r="AU217" s="212" t="s">
        <v>87</v>
      </c>
      <c r="AV217" s="13" t="s">
        <v>87</v>
      </c>
      <c r="AW217" s="13" t="s">
        <v>34</v>
      </c>
      <c r="AX217" s="13" t="s">
        <v>77</v>
      </c>
      <c r="AY217" s="212" t="s">
        <v>152</v>
      </c>
    </row>
    <row r="218" spans="1:65" s="13" customFormat="1" ht="22.5">
      <c r="B218" s="201"/>
      <c r="C218" s="202"/>
      <c r="D218" s="203" t="s">
        <v>161</v>
      </c>
      <c r="E218" s="204" t="s">
        <v>1</v>
      </c>
      <c r="F218" s="205" t="s">
        <v>1396</v>
      </c>
      <c r="G218" s="202"/>
      <c r="H218" s="206">
        <v>202.8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161</v>
      </c>
      <c r="AU218" s="212" t="s">
        <v>87</v>
      </c>
      <c r="AV218" s="13" t="s">
        <v>87</v>
      </c>
      <c r="AW218" s="13" t="s">
        <v>34</v>
      </c>
      <c r="AX218" s="13" t="s">
        <v>77</v>
      </c>
      <c r="AY218" s="212" t="s">
        <v>152</v>
      </c>
    </row>
    <row r="219" spans="1:65" s="14" customFormat="1" ht="11.25">
      <c r="B219" s="217"/>
      <c r="C219" s="218"/>
      <c r="D219" s="203" t="s">
        <v>161</v>
      </c>
      <c r="E219" s="219" t="s">
        <v>1</v>
      </c>
      <c r="F219" s="220" t="s">
        <v>203</v>
      </c>
      <c r="G219" s="218"/>
      <c r="H219" s="221">
        <v>229.8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161</v>
      </c>
      <c r="AU219" s="227" t="s">
        <v>87</v>
      </c>
      <c r="AV219" s="14" t="s">
        <v>159</v>
      </c>
      <c r="AW219" s="14" t="s">
        <v>34</v>
      </c>
      <c r="AX219" s="14" t="s">
        <v>85</v>
      </c>
      <c r="AY219" s="227" t="s">
        <v>152</v>
      </c>
    </row>
    <row r="220" spans="1:65" s="2" customFormat="1" ht="24.2" customHeight="1">
      <c r="A220" s="34"/>
      <c r="B220" s="35"/>
      <c r="C220" s="187" t="s">
        <v>335</v>
      </c>
      <c r="D220" s="187" t="s">
        <v>155</v>
      </c>
      <c r="E220" s="188" t="s">
        <v>1397</v>
      </c>
      <c r="F220" s="189" t="s">
        <v>1398</v>
      </c>
      <c r="G220" s="190" t="s">
        <v>165</v>
      </c>
      <c r="H220" s="191">
        <v>27</v>
      </c>
      <c r="I220" s="192"/>
      <c r="J220" s="193">
        <f>ROUND(I220*H220,2)</f>
        <v>0</v>
      </c>
      <c r="K220" s="194"/>
      <c r="L220" s="39"/>
      <c r="M220" s="195" t="s">
        <v>1</v>
      </c>
      <c r="N220" s="196" t="s">
        <v>42</v>
      </c>
      <c r="O220" s="71"/>
      <c r="P220" s="197">
        <f>O220*H220</f>
        <v>0</v>
      </c>
      <c r="Q220" s="197">
        <v>0.19536000000000001</v>
      </c>
      <c r="R220" s="197">
        <f>Q220*H220</f>
        <v>5.2747200000000003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159</v>
      </c>
      <c r="AT220" s="199" t="s">
        <v>155</v>
      </c>
      <c r="AU220" s="199" t="s">
        <v>87</v>
      </c>
      <c r="AY220" s="17" t="s">
        <v>152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85</v>
      </c>
      <c r="BK220" s="200">
        <f>ROUND(I220*H220,2)</f>
        <v>0</v>
      </c>
      <c r="BL220" s="17" t="s">
        <v>159</v>
      </c>
      <c r="BM220" s="199" t="s">
        <v>1399</v>
      </c>
    </row>
    <row r="221" spans="1:65" s="13" customFormat="1" ht="11.25">
      <c r="B221" s="201"/>
      <c r="C221" s="202"/>
      <c r="D221" s="203" t="s">
        <v>161</v>
      </c>
      <c r="E221" s="204" t="s">
        <v>1</v>
      </c>
      <c r="F221" s="205" t="s">
        <v>1395</v>
      </c>
      <c r="G221" s="202"/>
      <c r="H221" s="206">
        <v>27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161</v>
      </c>
      <c r="AU221" s="212" t="s">
        <v>87</v>
      </c>
      <c r="AV221" s="13" t="s">
        <v>87</v>
      </c>
      <c r="AW221" s="13" t="s">
        <v>34</v>
      </c>
      <c r="AX221" s="13" t="s">
        <v>85</v>
      </c>
      <c r="AY221" s="212" t="s">
        <v>152</v>
      </c>
    </row>
    <row r="222" spans="1:65" s="2" customFormat="1" ht="16.5" customHeight="1">
      <c r="A222" s="34"/>
      <c r="B222" s="35"/>
      <c r="C222" s="228" t="s">
        <v>340</v>
      </c>
      <c r="D222" s="228" t="s">
        <v>263</v>
      </c>
      <c r="E222" s="229" t="s">
        <v>1400</v>
      </c>
      <c r="F222" s="230" t="s">
        <v>1401</v>
      </c>
      <c r="G222" s="231" t="s">
        <v>165</v>
      </c>
      <c r="H222" s="232">
        <v>4.1310000000000002</v>
      </c>
      <c r="I222" s="233"/>
      <c r="J222" s="234">
        <f>ROUND(I222*H222,2)</f>
        <v>0</v>
      </c>
      <c r="K222" s="235"/>
      <c r="L222" s="236"/>
      <c r="M222" s="237" t="s">
        <v>1</v>
      </c>
      <c r="N222" s="238" t="s">
        <v>42</v>
      </c>
      <c r="O222" s="71"/>
      <c r="P222" s="197">
        <f>O222*H222</f>
        <v>0</v>
      </c>
      <c r="Q222" s="197">
        <v>0.161</v>
      </c>
      <c r="R222" s="197">
        <f>Q222*H222</f>
        <v>0.6650910000000001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195</v>
      </c>
      <c r="AT222" s="199" t="s">
        <v>263</v>
      </c>
      <c r="AU222" s="199" t="s">
        <v>87</v>
      </c>
      <c r="AY222" s="17" t="s">
        <v>152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85</v>
      </c>
      <c r="BK222" s="200">
        <f>ROUND(I222*H222,2)</f>
        <v>0</v>
      </c>
      <c r="BL222" s="17" t="s">
        <v>159</v>
      </c>
      <c r="BM222" s="199" t="s">
        <v>1402</v>
      </c>
    </row>
    <row r="223" spans="1:65" s="13" customFormat="1" ht="11.25">
      <c r="B223" s="201"/>
      <c r="C223" s="202"/>
      <c r="D223" s="203" t="s">
        <v>161</v>
      </c>
      <c r="E223" s="204" t="s">
        <v>1</v>
      </c>
      <c r="F223" s="205" t="s">
        <v>1403</v>
      </c>
      <c r="G223" s="202"/>
      <c r="H223" s="206">
        <v>4.05</v>
      </c>
      <c r="I223" s="207"/>
      <c r="J223" s="202"/>
      <c r="K223" s="202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161</v>
      </c>
      <c r="AU223" s="212" t="s">
        <v>87</v>
      </c>
      <c r="AV223" s="13" t="s">
        <v>87</v>
      </c>
      <c r="AW223" s="13" t="s">
        <v>34</v>
      </c>
      <c r="AX223" s="13" t="s">
        <v>85</v>
      </c>
      <c r="AY223" s="212" t="s">
        <v>152</v>
      </c>
    </row>
    <row r="224" spans="1:65" s="13" customFormat="1" ht="11.25">
      <c r="B224" s="201"/>
      <c r="C224" s="202"/>
      <c r="D224" s="203" t="s">
        <v>161</v>
      </c>
      <c r="E224" s="202"/>
      <c r="F224" s="205" t="s">
        <v>1404</v>
      </c>
      <c r="G224" s="202"/>
      <c r="H224" s="206">
        <v>4.1310000000000002</v>
      </c>
      <c r="I224" s="207"/>
      <c r="J224" s="202"/>
      <c r="K224" s="202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161</v>
      </c>
      <c r="AU224" s="212" t="s">
        <v>87</v>
      </c>
      <c r="AV224" s="13" t="s">
        <v>87</v>
      </c>
      <c r="AW224" s="13" t="s">
        <v>4</v>
      </c>
      <c r="AX224" s="13" t="s">
        <v>85</v>
      </c>
      <c r="AY224" s="212" t="s">
        <v>152</v>
      </c>
    </row>
    <row r="225" spans="1:65" s="2" customFormat="1" ht="33" customHeight="1">
      <c r="A225" s="34"/>
      <c r="B225" s="35"/>
      <c r="C225" s="187" t="s">
        <v>344</v>
      </c>
      <c r="D225" s="187" t="s">
        <v>155</v>
      </c>
      <c r="E225" s="188" t="s">
        <v>1405</v>
      </c>
      <c r="F225" s="189" t="s">
        <v>1406</v>
      </c>
      <c r="G225" s="190" t="s">
        <v>165</v>
      </c>
      <c r="H225" s="191">
        <v>349.45</v>
      </c>
      <c r="I225" s="192"/>
      <c r="J225" s="193">
        <f>ROUND(I225*H225,2)</f>
        <v>0</v>
      </c>
      <c r="K225" s="194"/>
      <c r="L225" s="39"/>
      <c r="M225" s="195" t="s">
        <v>1</v>
      </c>
      <c r="N225" s="196" t="s">
        <v>42</v>
      </c>
      <c r="O225" s="71"/>
      <c r="P225" s="197">
        <f>O225*H225</f>
        <v>0</v>
      </c>
      <c r="Q225" s="197">
        <v>0.14610000000000001</v>
      </c>
      <c r="R225" s="197">
        <f>Q225*H225</f>
        <v>51.054645000000001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159</v>
      </c>
      <c r="AT225" s="199" t="s">
        <v>155</v>
      </c>
      <c r="AU225" s="199" t="s">
        <v>87</v>
      </c>
      <c r="AY225" s="17" t="s">
        <v>152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85</v>
      </c>
      <c r="BK225" s="200">
        <f>ROUND(I225*H225,2)</f>
        <v>0</v>
      </c>
      <c r="BL225" s="17" t="s">
        <v>159</v>
      </c>
      <c r="BM225" s="199" t="s">
        <v>1407</v>
      </c>
    </row>
    <row r="226" spans="1:65" s="13" customFormat="1" ht="11.25">
      <c r="B226" s="201"/>
      <c r="C226" s="202"/>
      <c r="D226" s="203" t="s">
        <v>161</v>
      </c>
      <c r="E226" s="204" t="s">
        <v>1</v>
      </c>
      <c r="F226" s="205" t="s">
        <v>1408</v>
      </c>
      <c r="G226" s="202"/>
      <c r="H226" s="206">
        <v>11.25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161</v>
      </c>
      <c r="AU226" s="212" t="s">
        <v>87</v>
      </c>
      <c r="AV226" s="13" t="s">
        <v>87</v>
      </c>
      <c r="AW226" s="13" t="s">
        <v>34</v>
      </c>
      <c r="AX226" s="13" t="s">
        <v>77</v>
      </c>
      <c r="AY226" s="212" t="s">
        <v>152</v>
      </c>
    </row>
    <row r="227" spans="1:65" s="13" customFormat="1" ht="11.25">
      <c r="B227" s="201"/>
      <c r="C227" s="202"/>
      <c r="D227" s="203" t="s">
        <v>161</v>
      </c>
      <c r="E227" s="204" t="s">
        <v>1</v>
      </c>
      <c r="F227" s="205" t="s">
        <v>1409</v>
      </c>
      <c r="G227" s="202"/>
      <c r="H227" s="206">
        <v>142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161</v>
      </c>
      <c r="AU227" s="212" t="s">
        <v>87</v>
      </c>
      <c r="AV227" s="13" t="s">
        <v>87</v>
      </c>
      <c r="AW227" s="13" t="s">
        <v>34</v>
      </c>
      <c r="AX227" s="13" t="s">
        <v>77</v>
      </c>
      <c r="AY227" s="212" t="s">
        <v>152</v>
      </c>
    </row>
    <row r="228" spans="1:65" s="13" customFormat="1" ht="11.25">
      <c r="B228" s="201"/>
      <c r="C228" s="202"/>
      <c r="D228" s="203" t="s">
        <v>161</v>
      </c>
      <c r="E228" s="204" t="s">
        <v>1</v>
      </c>
      <c r="F228" s="205" t="s">
        <v>1410</v>
      </c>
      <c r="G228" s="202"/>
      <c r="H228" s="206">
        <v>112.2</v>
      </c>
      <c r="I228" s="207"/>
      <c r="J228" s="202"/>
      <c r="K228" s="202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161</v>
      </c>
      <c r="AU228" s="212" t="s">
        <v>87</v>
      </c>
      <c r="AV228" s="13" t="s">
        <v>87</v>
      </c>
      <c r="AW228" s="13" t="s">
        <v>34</v>
      </c>
      <c r="AX228" s="13" t="s">
        <v>77</v>
      </c>
      <c r="AY228" s="212" t="s">
        <v>152</v>
      </c>
    </row>
    <row r="229" spans="1:65" s="13" customFormat="1" ht="11.25">
      <c r="B229" s="201"/>
      <c r="C229" s="202"/>
      <c r="D229" s="203" t="s">
        <v>161</v>
      </c>
      <c r="E229" s="204" t="s">
        <v>1</v>
      </c>
      <c r="F229" s="205" t="s">
        <v>1411</v>
      </c>
      <c r="G229" s="202"/>
      <c r="H229" s="206">
        <v>84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161</v>
      </c>
      <c r="AU229" s="212" t="s">
        <v>87</v>
      </c>
      <c r="AV229" s="13" t="s">
        <v>87</v>
      </c>
      <c r="AW229" s="13" t="s">
        <v>34</v>
      </c>
      <c r="AX229" s="13" t="s">
        <v>77</v>
      </c>
      <c r="AY229" s="212" t="s">
        <v>152</v>
      </c>
    </row>
    <row r="230" spans="1:65" s="14" customFormat="1" ht="11.25">
      <c r="B230" s="217"/>
      <c r="C230" s="218"/>
      <c r="D230" s="203" t="s">
        <v>161</v>
      </c>
      <c r="E230" s="219" t="s">
        <v>1</v>
      </c>
      <c r="F230" s="220" t="s">
        <v>203</v>
      </c>
      <c r="G230" s="218"/>
      <c r="H230" s="221">
        <v>349.45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161</v>
      </c>
      <c r="AU230" s="227" t="s">
        <v>87</v>
      </c>
      <c r="AV230" s="14" t="s">
        <v>159</v>
      </c>
      <c r="AW230" s="14" t="s">
        <v>34</v>
      </c>
      <c r="AX230" s="14" t="s">
        <v>85</v>
      </c>
      <c r="AY230" s="227" t="s">
        <v>152</v>
      </c>
    </row>
    <row r="231" spans="1:65" s="2" customFormat="1" ht="33" customHeight="1">
      <c r="A231" s="34"/>
      <c r="B231" s="35"/>
      <c r="C231" s="228" t="s">
        <v>349</v>
      </c>
      <c r="D231" s="228" t="s">
        <v>263</v>
      </c>
      <c r="E231" s="229" t="s">
        <v>1412</v>
      </c>
      <c r="F231" s="230" t="s">
        <v>1413</v>
      </c>
      <c r="G231" s="231" t="s">
        <v>165</v>
      </c>
      <c r="H231" s="232">
        <v>384.39499999999998</v>
      </c>
      <c r="I231" s="233"/>
      <c r="J231" s="234">
        <f>ROUND(I231*H231,2)</f>
        <v>0</v>
      </c>
      <c r="K231" s="235"/>
      <c r="L231" s="236"/>
      <c r="M231" s="237" t="s">
        <v>1</v>
      </c>
      <c r="N231" s="238" t="s">
        <v>42</v>
      </c>
      <c r="O231" s="71"/>
      <c r="P231" s="197">
        <f>O231*H231</f>
        <v>0</v>
      </c>
      <c r="Q231" s="197">
        <v>0.153</v>
      </c>
      <c r="R231" s="197">
        <f>Q231*H231</f>
        <v>58.812434999999994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195</v>
      </c>
      <c r="AT231" s="199" t="s">
        <v>263</v>
      </c>
      <c r="AU231" s="199" t="s">
        <v>87</v>
      </c>
      <c r="AY231" s="17" t="s">
        <v>152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85</v>
      </c>
      <c r="BK231" s="200">
        <f>ROUND(I231*H231,2)</f>
        <v>0</v>
      </c>
      <c r="BL231" s="17" t="s">
        <v>159</v>
      </c>
      <c r="BM231" s="199" t="s">
        <v>1414</v>
      </c>
    </row>
    <row r="232" spans="1:65" s="13" customFormat="1" ht="11.25">
      <c r="B232" s="201"/>
      <c r="C232" s="202"/>
      <c r="D232" s="203" t="s">
        <v>161</v>
      </c>
      <c r="E232" s="202"/>
      <c r="F232" s="205" t="s">
        <v>1415</v>
      </c>
      <c r="G232" s="202"/>
      <c r="H232" s="206">
        <v>384.39499999999998</v>
      </c>
      <c r="I232" s="207"/>
      <c r="J232" s="202"/>
      <c r="K232" s="202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161</v>
      </c>
      <c r="AU232" s="212" t="s">
        <v>87</v>
      </c>
      <c r="AV232" s="13" t="s">
        <v>87</v>
      </c>
      <c r="AW232" s="13" t="s">
        <v>4</v>
      </c>
      <c r="AX232" s="13" t="s">
        <v>85</v>
      </c>
      <c r="AY232" s="212" t="s">
        <v>152</v>
      </c>
    </row>
    <row r="233" spans="1:65" s="2" customFormat="1" ht="24.2" customHeight="1">
      <c r="A233" s="34"/>
      <c r="B233" s="35"/>
      <c r="C233" s="228" t="s">
        <v>354</v>
      </c>
      <c r="D233" s="228" t="s">
        <v>263</v>
      </c>
      <c r="E233" s="229" t="s">
        <v>1416</v>
      </c>
      <c r="F233" s="230" t="s">
        <v>1417</v>
      </c>
      <c r="G233" s="231" t="s">
        <v>165</v>
      </c>
      <c r="H233" s="232">
        <v>11.098000000000001</v>
      </c>
      <c r="I233" s="233"/>
      <c r="J233" s="234">
        <f>ROUND(I233*H233,2)</f>
        <v>0</v>
      </c>
      <c r="K233" s="235"/>
      <c r="L233" s="236"/>
      <c r="M233" s="237" t="s">
        <v>1</v>
      </c>
      <c r="N233" s="238" t="s">
        <v>42</v>
      </c>
      <c r="O233" s="71"/>
      <c r="P233" s="197">
        <f>O233*H233</f>
        <v>0</v>
      </c>
      <c r="Q233" s="197">
        <v>0.17499999999999999</v>
      </c>
      <c r="R233" s="197">
        <f>Q233*H233</f>
        <v>1.94215</v>
      </c>
      <c r="S233" s="197">
        <v>0</v>
      </c>
      <c r="T233" s="19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195</v>
      </c>
      <c r="AT233" s="199" t="s">
        <v>263</v>
      </c>
      <c r="AU233" s="199" t="s">
        <v>87</v>
      </c>
      <c r="AY233" s="17" t="s">
        <v>152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7" t="s">
        <v>85</v>
      </c>
      <c r="BK233" s="200">
        <f>ROUND(I233*H233,2)</f>
        <v>0</v>
      </c>
      <c r="BL233" s="17" t="s">
        <v>159</v>
      </c>
      <c r="BM233" s="199" t="s">
        <v>1418</v>
      </c>
    </row>
    <row r="234" spans="1:65" s="13" customFormat="1" ht="11.25">
      <c r="B234" s="201"/>
      <c r="C234" s="202"/>
      <c r="D234" s="203" t="s">
        <v>161</v>
      </c>
      <c r="E234" s="204" t="s">
        <v>1</v>
      </c>
      <c r="F234" s="205" t="s">
        <v>1419</v>
      </c>
      <c r="G234" s="202"/>
      <c r="H234" s="206">
        <v>10.88</v>
      </c>
      <c r="I234" s="207"/>
      <c r="J234" s="202"/>
      <c r="K234" s="202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161</v>
      </c>
      <c r="AU234" s="212" t="s">
        <v>87</v>
      </c>
      <c r="AV234" s="13" t="s">
        <v>87</v>
      </c>
      <c r="AW234" s="13" t="s">
        <v>34</v>
      </c>
      <c r="AX234" s="13" t="s">
        <v>85</v>
      </c>
      <c r="AY234" s="212" t="s">
        <v>152</v>
      </c>
    </row>
    <row r="235" spans="1:65" s="13" customFormat="1" ht="11.25">
      <c r="B235" s="201"/>
      <c r="C235" s="202"/>
      <c r="D235" s="203" t="s">
        <v>161</v>
      </c>
      <c r="E235" s="202"/>
      <c r="F235" s="205" t="s">
        <v>1420</v>
      </c>
      <c r="G235" s="202"/>
      <c r="H235" s="206">
        <v>11.098000000000001</v>
      </c>
      <c r="I235" s="207"/>
      <c r="J235" s="202"/>
      <c r="K235" s="202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161</v>
      </c>
      <c r="AU235" s="212" t="s">
        <v>87</v>
      </c>
      <c r="AV235" s="13" t="s">
        <v>87</v>
      </c>
      <c r="AW235" s="13" t="s">
        <v>4</v>
      </c>
      <c r="AX235" s="13" t="s">
        <v>85</v>
      </c>
      <c r="AY235" s="212" t="s">
        <v>152</v>
      </c>
    </row>
    <row r="236" spans="1:65" s="2" customFormat="1" ht="24.2" customHeight="1">
      <c r="A236" s="34"/>
      <c r="B236" s="35"/>
      <c r="C236" s="187" t="s">
        <v>358</v>
      </c>
      <c r="D236" s="187" t="s">
        <v>155</v>
      </c>
      <c r="E236" s="188" t="s">
        <v>1421</v>
      </c>
      <c r="F236" s="189" t="s">
        <v>1422</v>
      </c>
      <c r="G236" s="190" t="s">
        <v>165</v>
      </c>
      <c r="H236" s="191">
        <v>298.75</v>
      </c>
      <c r="I236" s="192"/>
      <c r="J236" s="193">
        <f>ROUND(I236*H236,2)</f>
        <v>0</v>
      </c>
      <c r="K236" s="194"/>
      <c r="L236" s="39"/>
      <c r="M236" s="195" t="s">
        <v>1</v>
      </c>
      <c r="N236" s="196" t="s">
        <v>42</v>
      </c>
      <c r="O236" s="71"/>
      <c r="P236" s="197">
        <f>O236*H236</f>
        <v>0</v>
      </c>
      <c r="Q236" s="197">
        <v>0.39600000000000002</v>
      </c>
      <c r="R236" s="197">
        <f>Q236*H236</f>
        <v>118.30500000000001</v>
      </c>
      <c r="S236" s="197">
        <v>0</v>
      </c>
      <c r="T236" s="19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159</v>
      </c>
      <c r="AT236" s="199" t="s">
        <v>155</v>
      </c>
      <c r="AU236" s="199" t="s">
        <v>87</v>
      </c>
      <c r="AY236" s="17" t="s">
        <v>152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7" t="s">
        <v>85</v>
      </c>
      <c r="BK236" s="200">
        <f>ROUND(I236*H236,2)</f>
        <v>0</v>
      </c>
      <c r="BL236" s="17" t="s">
        <v>159</v>
      </c>
      <c r="BM236" s="199" t="s">
        <v>1423</v>
      </c>
    </row>
    <row r="237" spans="1:65" s="13" customFormat="1" ht="11.25">
      <c r="B237" s="201"/>
      <c r="C237" s="202"/>
      <c r="D237" s="203" t="s">
        <v>161</v>
      </c>
      <c r="E237" s="204" t="s">
        <v>1</v>
      </c>
      <c r="F237" s="205" t="s">
        <v>1424</v>
      </c>
      <c r="G237" s="202"/>
      <c r="H237" s="206">
        <v>11.25</v>
      </c>
      <c r="I237" s="207"/>
      <c r="J237" s="202"/>
      <c r="K237" s="202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161</v>
      </c>
      <c r="AU237" s="212" t="s">
        <v>87</v>
      </c>
      <c r="AV237" s="13" t="s">
        <v>87</v>
      </c>
      <c r="AW237" s="13" t="s">
        <v>34</v>
      </c>
      <c r="AX237" s="13" t="s">
        <v>77</v>
      </c>
      <c r="AY237" s="212" t="s">
        <v>152</v>
      </c>
    </row>
    <row r="238" spans="1:65" s="13" customFormat="1" ht="11.25">
      <c r="B238" s="201"/>
      <c r="C238" s="202"/>
      <c r="D238" s="203" t="s">
        <v>161</v>
      </c>
      <c r="E238" s="204" t="s">
        <v>1</v>
      </c>
      <c r="F238" s="205" t="s">
        <v>1425</v>
      </c>
      <c r="G238" s="202"/>
      <c r="H238" s="206">
        <v>142</v>
      </c>
      <c r="I238" s="207"/>
      <c r="J238" s="202"/>
      <c r="K238" s="202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161</v>
      </c>
      <c r="AU238" s="212" t="s">
        <v>87</v>
      </c>
      <c r="AV238" s="13" t="s">
        <v>87</v>
      </c>
      <c r="AW238" s="13" t="s">
        <v>34</v>
      </c>
      <c r="AX238" s="13" t="s">
        <v>77</v>
      </c>
      <c r="AY238" s="212" t="s">
        <v>152</v>
      </c>
    </row>
    <row r="239" spans="1:65" s="13" customFormat="1" ht="22.5">
      <c r="B239" s="201"/>
      <c r="C239" s="202"/>
      <c r="D239" s="203" t="s">
        <v>161</v>
      </c>
      <c r="E239" s="204" t="s">
        <v>1</v>
      </c>
      <c r="F239" s="205" t="s">
        <v>1426</v>
      </c>
      <c r="G239" s="202"/>
      <c r="H239" s="206">
        <v>85.5</v>
      </c>
      <c r="I239" s="207"/>
      <c r="J239" s="202"/>
      <c r="K239" s="202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161</v>
      </c>
      <c r="AU239" s="212" t="s">
        <v>87</v>
      </c>
      <c r="AV239" s="13" t="s">
        <v>87</v>
      </c>
      <c r="AW239" s="13" t="s">
        <v>34</v>
      </c>
      <c r="AX239" s="13" t="s">
        <v>77</v>
      </c>
      <c r="AY239" s="212" t="s">
        <v>152</v>
      </c>
    </row>
    <row r="240" spans="1:65" s="13" customFormat="1" ht="11.25">
      <c r="B240" s="201"/>
      <c r="C240" s="202"/>
      <c r="D240" s="203" t="s">
        <v>161</v>
      </c>
      <c r="E240" s="204" t="s">
        <v>1</v>
      </c>
      <c r="F240" s="205" t="s">
        <v>1427</v>
      </c>
      <c r="G240" s="202"/>
      <c r="H240" s="206">
        <v>60</v>
      </c>
      <c r="I240" s="207"/>
      <c r="J240" s="202"/>
      <c r="K240" s="202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161</v>
      </c>
      <c r="AU240" s="212" t="s">
        <v>87</v>
      </c>
      <c r="AV240" s="13" t="s">
        <v>87</v>
      </c>
      <c r="AW240" s="13" t="s">
        <v>34</v>
      </c>
      <c r="AX240" s="13" t="s">
        <v>77</v>
      </c>
      <c r="AY240" s="212" t="s">
        <v>152</v>
      </c>
    </row>
    <row r="241" spans="1:65" s="14" customFormat="1" ht="11.25">
      <c r="B241" s="217"/>
      <c r="C241" s="218"/>
      <c r="D241" s="203" t="s">
        <v>161</v>
      </c>
      <c r="E241" s="219" t="s">
        <v>1</v>
      </c>
      <c r="F241" s="220" t="s">
        <v>203</v>
      </c>
      <c r="G241" s="218"/>
      <c r="H241" s="221">
        <v>298.75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161</v>
      </c>
      <c r="AU241" s="227" t="s">
        <v>87</v>
      </c>
      <c r="AV241" s="14" t="s">
        <v>159</v>
      </c>
      <c r="AW241" s="14" t="s">
        <v>34</v>
      </c>
      <c r="AX241" s="14" t="s">
        <v>85</v>
      </c>
      <c r="AY241" s="227" t="s">
        <v>152</v>
      </c>
    </row>
    <row r="242" spans="1:65" s="2" customFormat="1" ht="24.2" customHeight="1">
      <c r="A242" s="34"/>
      <c r="B242" s="35"/>
      <c r="C242" s="187" t="s">
        <v>364</v>
      </c>
      <c r="D242" s="187" t="s">
        <v>155</v>
      </c>
      <c r="E242" s="188" t="s">
        <v>1428</v>
      </c>
      <c r="F242" s="189" t="s">
        <v>1429</v>
      </c>
      <c r="G242" s="190" t="s">
        <v>165</v>
      </c>
      <c r="H242" s="191">
        <v>298.75</v>
      </c>
      <c r="I242" s="192"/>
      <c r="J242" s="193">
        <f>ROUND(I242*H242,2)</f>
        <v>0</v>
      </c>
      <c r="K242" s="194"/>
      <c r="L242" s="39"/>
      <c r="M242" s="195" t="s">
        <v>1</v>
      </c>
      <c r="N242" s="196" t="s">
        <v>42</v>
      </c>
      <c r="O242" s="71"/>
      <c r="P242" s="197">
        <f>O242*H242</f>
        <v>0</v>
      </c>
      <c r="Q242" s="197">
        <v>0.106</v>
      </c>
      <c r="R242" s="197">
        <f>Q242*H242</f>
        <v>31.6675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159</v>
      </c>
      <c r="AT242" s="199" t="s">
        <v>155</v>
      </c>
      <c r="AU242" s="199" t="s">
        <v>87</v>
      </c>
      <c r="AY242" s="17" t="s">
        <v>152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85</v>
      </c>
      <c r="BK242" s="200">
        <f>ROUND(I242*H242,2)</f>
        <v>0</v>
      </c>
      <c r="BL242" s="17" t="s">
        <v>159</v>
      </c>
      <c r="BM242" s="199" t="s">
        <v>1430</v>
      </c>
    </row>
    <row r="243" spans="1:65" s="2" customFormat="1" ht="33" customHeight="1">
      <c r="A243" s="34"/>
      <c r="B243" s="35"/>
      <c r="C243" s="187" t="s">
        <v>369</v>
      </c>
      <c r="D243" s="187" t="s">
        <v>155</v>
      </c>
      <c r="E243" s="188" t="s">
        <v>1431</v>
      </c>
      <c r="F243" s="189" t="s">
        <v>1432</v>
      </c>
      <c r="G243" s="190" t="s">
        <v>198</v>
      </c>
      <c r="H243" s="191">
        <v>86.3</v>
      </c>
      <c r="I243" s="192"/>
      <c r="J243" s="193">
        <f>ROUND(I243*H243,2)</f>
        <v>0</v>
      </c>
      <c r="K243" s="194"/>
      <c r="L243" s="39"/>
      <c r="M243" s="195" t="s">
        <v>1</v>
      </c>
      <c r="N243" s="196" t="s">
        <v>42</v>
      </c>
      <c r="O243" s="71"/>
      <c r="P243" s="197">
        <f>O243*H243</f>
        <v>0</v>
      </c>
      <c r="Q243" s="197">
        <v>0.1295</v>
      </c>
      <c r="R243" s="197">
        <f>Q243*H243</f>
        <v>11.175850000000001</v>
      </c>
      <c r="S243" s="197">
        <v>0</v>
      </c>
      <c r="T243" s="19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159</v>
      </c>
      <c r="AT243" s="199" t="s">
        <v>155</v>
      </c>
      <c r="AU243" s="199" t="s">
        <v>87</v>
      </c>
      <c r="AY243" s="17" t="s">
        <v>152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7" t="s">
        <v>85</v>
      </c>
      <c r="BK243" s="200">
        <f>ROUND(I243*H243,2)</f>
        <v>0</v>
      </c>
      <c r="BL243" s="17" t="s">
        <v>159</v>
      </c>
      <c r="BM243" s="199" t="s">
        <v>1433</v>
      </c>
    </row>
    <row r="244" spans="1:65" s="13" customFormat="1" ht="11.25">
      <c r="B244" s="201"/>
      <c r="C244" s="202"/>
      <c r="D244" s="203" t="s">
        <v>161</v>
      </c>
      <c r="E244" s="204" t="s">
        <v>1</v>
      </c>
      <c r="F244" s="205" t="s">
        <v>1434</v>
      </c>
      <c r="G244" s="202"/>
      <c r="H244" s="206">
        <v>14</v>
      </c>
      <c r="I244" s="207"/>
      <c r="J244" s="202"/>
      <c r="K244" s="202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161</v>
      </c>
      <c r="AU244" s="212" t="s">
        <v>87</v>
      </c>
      <c r="AV244" s="13" t="s">
        <v>87</v>
      </c>
      <c r="AW244" s="13" t="s">
        <v>34</v>
      </c>
      <c r="AX244" s="13" t="s">
        <v>77</v>
      </c>
      <c r="AY244" s="212" t="s">
        <v>152</v>
      </c>
    </row>
    <row r="245" spans="1:65" s="13" customFormat="1" ht="11.25">
      <c r="B245" s="201"/>
      <c r="C245" s="202"/>
      <c r="D245" s="203" t="s">
        <v>161</v>
      </c>
      <c r="E245" s="204" t="s">
        <v>1</v>
      </c>
      <c r="F245" s="205" t="s">
        <v>1435</v>
      </c>
      <c r="G245" s="202"/>
      <c r="H245" s="206">
        <v>35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161</v>
      </c>
      <c r="AU245" s="212" t="s">
        <v>87</v>
      </c>
      <c r="AV245" s="13" t="s">
        <v>87</v>
      </c>
      <c r="AW245" s="13" t="s">
        <v>34</v>
      </c>
      <c r="AX245" s="13" t="s">
        <v>77</v>
      </c>
      <c r="AY245" s="212" t="s">
        <v>152</v>
      </c>
    </row>
    <row r="246" spans="1:65" s="13" customFormat="1" ht="11.25">
      <c r="B246" s="201"/>
      <c r="C246" s="202"/>
      <c r="D246" s="203" t="s">
        <v>161</v>
      </c>
      <c r="E246" s="204" t="s">
        <v>1</v>
      </c>
      <c r="F246" s="205" t="s">
        <v>1436</v>
      </c>
      <c r="G246" s="202"/>
      <c r="H246" s="206">
        <v>24.3</v>
      </c>
      <c r="I246" s="207"/>
      <c r="J246" s="202"/>
      <c r="K246" s="202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161</v>
      </c>
      <c r="AU246" s="212" t="s">
        <v>87</v>
      </c>
      <c r="AV246" s="13" t="s">
        <v>87</v>
      </c>
      <c r="AW246" s="13" t="s">
        <v>34</v>
      </c>
      <c r="AX246" s="13" t="s">
        <v>77</v>
      </c>
      <c r="AY246" s="212" t="s">
        <v>152</v>
      </c>
    </row>
    <row r="247" spans="1:65" s="13" customFormat="1" ht="11.25">
      <c r="B247" s="201"/>
      <c r="C247" s="202"/>
      <c r="D247" s="203" t="s">
        <v>161</v>
      </c>
      <c r="E247" s="204" t="s">
        <v>1</v>
      </c>
      <c r="F247" s="205" t="s">
        <v>1437</v>
      </c>
      <c r="G247" s="202"/>
      <c r="H247" s="206">
        <v>13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161</v>
      </c>
      <c r="AU247" s="212" t="s">
        <v>87</v>
      </c>
      <c r="AV247" s="13" t="s">
        <v>87</v>
      </c>
      <c r="AW247" s="13" t="s">
        <v>34</v>
      </c>
      <c r="AX247" s="13" t="s">
        <v>77</v>
      </c>
      <c r="AY247" s="212" t="s">
        <v>152</v>
      </c>
    </row>
    <row r="248" spans="1:65" s="14" customFormat="1" ht="11.25">
      <c r="B248" s="217"/>
      <c r="C248" s="218"/>
      <c r="D248" s="203" t="s">
        <v>161</v>
      </c>
      <c r="E248" s="219" t="s">
        <v>1</v>
      </c>
      <c r="F248" s="220" t="s">
        <v>203</v>
      </c>
      <c r="G248" s="218"/>
      <c r="H248" s="221">
        <v>86.3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161</v>
      </c>
      <c r="AU248" s="227" t="s">
        <v>87</v>
      </c>
      <c r="AV248" s="14" t="s">
        <v>159</v>
      </c>
      <c r="AW248" s="14" t="s">
        <v>34</v>
      </c>
      <c r="AX248" s="14" t="s">
        <v>85</v>
      </c>
      <c r="AY248" s="227" t="s">
        <v>152</v>
      </c>
    </row>
    <row r="249" spans="1:65" s="2" customFormat="1" ht="16.5" customHeight="1">
      <c r="A249" s="34"/>
      <c r="B249" s="35"/>
      <c r="C249" s="228" t="s">
        <v>373</v>
      </c>
      <c r="D249" s="228" t="s">
        <v>263</v>
      </c>
      <c r="E249" s="229" t="s">
        <v>1438</v>
      </c>
      <c r="F249" s="230" t="s">
        <v>1439</v>
      </c>
      <c r="G249" s="231" t="s">
        <v>198</v>
      </c>
      <c r="H249" s="232">
        <v>94.93</v>
      </c>
      <c r="I249" s="233"/>
      <c r="J249" s="234">
        <f>ROUND(I249*H249,2)</f>
        <v>0</v>
      </c>
      <c r="K249" s="235"/>
      <c r="L249" s="236"/>
      <c r="M249" s="237" t="s">
        <v>1</v>
      </c>
      <c r="N249" s="238" t="s">
        <v>42</v>
      </c>
      <c r="O249" s="71"/>
      <c r="P249" s="197">
        <f>O249*H249</f>
        <v>0</v>
      </c>
      <c r="Q249" s="197">
        <v>5.6120000000000003E-2</v>
      </c>
      <c r="R249" s="197">
        <f>Q249*H249</f>
        <v>5.3274716000000009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195</v>
      </c>
      <c r="AT249" s="199" t="s">
        <v>263</v>
      </c>
      <c r="AU249" s="199" t="s">
        <v>87</v>
      </c>
      <c r="AY249" s="17" t="s">
        <v>152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85</v>
      </c>
      <c r="BK249" s="200">
        <f>ROUND(I249*H249,2)</f>
        <v>0</v>
      </c>
      <c r="BL249" s="17" t="s">
        <v>159</v>
      </c>
      <c r="BM249" s="199" t="s">
        <v>1440</v>
      </c>
    </row>
    <row r="250" spans="1:65" s="13" customFormat="1" ht="11.25">
      <c r="B250" s="201"/>
      <c r="C250" s="202"/>
      <c r="D250" s="203" t="s">
        <v>161</v>
      </c>
      <c r="E250" s="202"/>
      <c r="F250" s="205" t="s">
        <v>1441</v>
      </c>
      <c r="G250" s="202"/>
      <c r="H250" s="206">
        <v>94.93</v>
      </c>
      <c r="I250" s="207"/>
      <c r="J250" s="202"/>
      <c r="K250" s="202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161</v>
      </c>
      <c r="AU250" s="212" t="s">
        <v>87</v>
      </c>
      <c r="AV250" s="13" t="s">
        <v>87</v>
      </c>
      <c r="AW250" s="13" t="s">
        <v>4</v>
      </c>
      <c r="AX250" s="13" t="s">
        <v>85</v>
      </c>
      <c r="AY250" s="212" t="s">
        <v>152</v>
      </c>
    </row>
    <row r="251" spans="1:65" s="12" customFormat="1" ht="22.9" customHeight="1">
      <c r="B251" s="171"/>
      <c r="C251" s="172"/>
      <c r="D251" s="173" t="s">
        <v>76</v>
      </c>
      <c r="E251" s="185" t="s">
        <v>185</v>
      </c>
      <c r="F251" s="185" t="s">
        <v>622</v>
      </c>
      <c r="G251" s="172"/>
      <c r="H251" s="172"/>
      <c r="I251" s="175"/>
      <c r="J251" s="186">
        <f>BK251</f>
        <v>0</v>
      </c>
      <c r="K251" s="172"/>
      <c r="L251" s="177"/>
      <c r="M251" s="178"/>
      <c r="N251" s="179"/>
      <c r="O251" s="179"/>
      <c r="P251" s="180">
        <f>SUM(P252:P253)</f>
        <v>0</v>
      </c>
      <c r="Q251" s="179"/>
      <c r="R251" s="180">
        <f>SUM(R252:R253)</f>
        <v>0</v>
      </c>
      <c r="S251" s="179"/>
      <c r="T251" s="181">
        <f>SUM(T252:T253)</f>
        <v>0</v>
      </c>
      <c r="AR251" s="182" t="s">
        <v>85</v>
      </c>
      <c r="AT251" s="183" t="s">
        <v>76</v>
      </c>
      <c r="AU251" s="183" t="s">
        <v>85</v>
      </c>
      <c r="AY251" s="182" t="s">
        <v>152</v>
      </c>
      <c r="BK251" s="184">
        <f>SUM(BK252:BK253)</f>
        <v>0</v>
      </c>
    </row>
    <row r="252" spans="1:65" s="2" customFormat="1" ht="24.2" customHeight="1">
      <c r="A252" s="34"/>
      <c r="B252" s="35"/>
      <c r="C252" s="187" t="s">
        <v>378</v>
      </c>
      <c r="D252" s="187" t="s">
        <v>155</v>
      </c>
      <c r="E252" s="188" t="s">
        <v>1442</v>
      </c>
      <c r="F252" s="189" t="s">
        <v>1443</v>
      </c>
      <c r="G252" s="190" t="s">
        <v>198</v>
      </c>
      <c r="H252" s="191">
        <v>145.30000000000001</v>
      </c>
      <c r="I252" s="192"/>
      <c r="J252" s="193">
        <f>ROUND(I252*H252,2)</f>
        <v>0</v>
      </c>
      <c r="K252" s="194"/>
      <c r="L252" s="39"/>
      <c r="M252" s="195" t="s">
        <v>1</v>
      </c>
      <c r="N252" s="196" t="s">
        <v>42</v>
      </c>
      <c r="O252" s="71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270</v>
      </c>
      <c r="AT252" s="199" t="s">
        <v>155</v>
      </c>
      <c r="AU252" s="199" t="s">
        <v>87</v>
      </c>
      <c r="AY252" s="17" t="s">
        <v>152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85</v>
      </c>
      <c r="BK252" s="200">
        <f>ROUND(I252*H252,2)</f>
        <v>0</v>
      </c>
      <c r="BL252" s="17" t="s">
        <v>270</v>
      </c>
      <c r="BM252" s="199" t="s">
        <v>1444</v>
      </c>
    </row>
    <row r="253" spans="1:65" s="13" customFormat="1" ht="11.25">
      <c r="B253" s="201"/>
      <c r="C253" s="202"/>
      <c r="D253" s="203" t="s">
        <v>161</v>
      </c>
      <c r="E253" s="204" t="s">
        <v>1</v>
      </c>
      <c r="F253" s="205" t="s">
        <v>1445</v>
      </c>
      <c r="G253" s="202"/>
      <c r="H253" s="206">
        <v>145.30000000000001</v>
      </c>
      <c r="I253" s="207"/>
      <c r="J253" s="202"/>
      <c r="K253" s="202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161</v>
      </c>
      <c r="AU253" s="212" t="s">
        <v>87</v>
      </c>
      <c r="AV253" s="13" t="s">
        <v>87</v>
      </c>
      <c r="AW253" s="13" t="s">
        <v>34</v>
      </c>
      <c r="AX253" s="13" t="s">
        <v>85</v>
      </c>
      <c r="AY253" s="212" t="s">
        <v>152</v>
      </c>
    </row>
    <row r="254" spans="1:65" s="12" customFormat="1" ht="22.9" customHeight="1">
      <c r="B254" s="171"/>
      <c r="C254" s="172"/>
      <c r="D254" s="173" t="s">
        <v>76</v>
      </c>
      <c r="E254" s="185" t="s">
        <v>195</v>
      </c>
      <c r="F254" s="185" t="s">
        <v>1446</v>
      </c>
      <c r="G254" s="172"/>
      <c r="H254" s="172"/>
      <c r="I254" s="175"/>
      <c r="J254" s="186">
        <f>BK254</f>
        <v>0</v>
      </c>
      <c r="K254" s="172"/>
      <c r="L254" s="177"/>
      <c r="M254" s="178"/>
      <c r="N254" s="179"/>
      <c r="O254" s="179"/>
      <c r="P254" s="180">
        <f>SUM(P255:P282)</f>
        <v>0</v>
      </c>
      <c r="Q254" s="179"/>
      <c r="R254" s="180">
        <f>SUM(R255:R282)</f>
        <v>1.67048</v>
      </c>
      <c r="S254" s="179"/>
      <c r="T254" s="181">
        <f>SUM(T255:T282)</f>
        <v>2.2256600000000004</v>
      </c>
      <c r="AR254" s="182" t="s">
        <v>85</v>
      </c>
      <c r="AT254" s="183" t="s">
        <v>76</v>
      </c>
      <c r="AU254" s="183" t="s">
        <v>85</v>
      </c>
      <c r="AY254" s="182" t="s">
        <v>152</v>
      </c>
      <c r="BK254" s="184">
        <f>SUM(BK255:BK282)</f>
        <v>0</v>
      </c>
    </row>
    <row r="255" spans="1:65" s="2" customFormat="1" ht="24.2" customHeight="1">
      <c r="A255" s="34"/>
      <c r="B255" s="35"/>
      <c r="C255" s="187" t="s">
        <v>382</v>
      </c>
      <c r="D255" s="187" t="s">
        <v>155</v>
      </c>
      <c r="E255" s="188" t="s">
        <v>1447</v>
      </c>
      <c r="F255" s="189" t="s">
        <v>1448</v>
      </c>
      <c r="G255" s="190" t="s">
        <v>198</v>
      </c>
      <c r="H255" s="191">
        <v>40</v>
      </c>
      <c r="I255" s="192"/>
      <c r="J255" s="193">
        <f t="shared" ref="J255:J261" si="10">ROUND(I255*H255,2)</f>
        <v>0</v>
      </c>
      <c r="K255" s="194"/>
      <c r="L255" s="39"/>
      <c r="M255" s="195" t="s">
        <v>1</v>
      </c>
      <c r="N255" s="196" t="s">
        <v>42</v>
      </c>
      <c r="O255" s="71"/>
      <c r="P255" s="197">
        <f t="shared" ref="P255:P261" si="11">O255*H255</f>
        <v>0</v>
      </c>
      <c r="Q255" s="197">
        <v>8.0999999999999996E-4</v>
      </c>
      <c r="R255" s="197">
        <f t="shared" ref="R255:R261" si="12">Q255*H255</f>
        <v>3.2399999999999998E-2</v>
      </c>
      <c r="S255" s="197">
        <v>0</v>
      </c>
      <c r="T255" s="198">
        <f t="shared" ref="T255:T261" si="13"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159</v>
      </c>
      <c r="AT255" s="199" t="s">
        <v>155</v>
      </c>
      <c r="AU255" s="199" t="s">
        <v>87</v>
      </c>
      <c r="AY255" s="17" t="s">
        <v>152</v>
      </c>
      <c r="BE255" s="200">
        <f t="shared" ref="BE255:BE261" si="14">IF(N255="základní",J255,0)</f>
        <v>0</v>
      </c>
      <c r="BF255" s="200">
        <f t="shared" ref="BF255:BF261" si="15">IF(N255="snížená",J255,0)</f>
        <v>0</v>
      </c>
      <c r="BG255" s="200">
        <f t="shared" ref="BG255:BG261" si="16">IF(N255="zákl. přenesená",J255,0)</f>
        <v>0</v>
      </c>
      <c r="BH255" s="200">
        <f t="shared" ref="BH255:BH261" si="17">IF(N255="sníž. přenesená",J255,0)</f>
        <v>0</v>
      </c>
      <c r="BI255" s="200">
        <f t="shared" ref="BI255:BI261" si="18">IF(N255="nulová",J255,0)</f>
        <v>0</v>
      </c>
      <c r="BJ255" s="17" t="s">
        <v>85</v>
      </c>
      <c r="BK255" s="200">
        <f t="shared" ref="BK255:BK261" si="19">ROUND(I255*H255,2)</f>
        <v>0</v>
      </c>
      <c r="BL255" s="17" t="s">
        <v>159</v>
      </c>
      <c r="BM255" s="199" t="s">
        <v>1449</v>
      </c>
    </row>
    <row r="256" spans="1:65" s="2" customFormat="1" ht="16.5" customHeight="1">
      <c r="A256" s="34"/>
      <c r="B256" s="35"/>
      <c r="C256" s="187" t="s">
        <v>386</v>
      </c>
      <c r="D256" s="187" t="s">
        <v>155</v>
      </c>
      <c r="E256" s="188" t="s">
        <v>1450</v>
      </c>
      <c r="F256" s="189" t="s">
        <v>1451</v>
      </c>
      <c r="G256" s="190" t="s">
        <v>170</v>
      </c>
      <c r="H256" s="191">
        <v>6</v>
      </c>
      <c r="I256" s="192"/>
      <c r="J256" s="193">
        <f t="shared" si="10"/>
        <v>0</v>
      </c>
      <c r="K256" s="194"/>
      <c r="L256" s="39"/>
      <c r="M256" s="195" t="s">
        <v>1</v>
      </c>
      <c r="N256" s="196" t="s">
        <v>42</v>
      </c>
      <c r="O256" s="71"/>
      <c r="P256" s="197">
        <f t="shared" si="11"/>
        <v>0</v>
      </c>
      <c r="Q256" s="197">
        <v>1.4999999999999999E-4</v>
      </c>
      <c r="R256" s="197">
        <f t="shared" si="12"/>
        <v>8.9999999999999998E-4</v>
      </c>
      <c r="S256" s="197">
        <v>0</v>
      </c>
      <c r="T256" s="198">
        <f t="shared" si="1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159</v>
      </c>
      <c r="AT256" s="199" t="s">
        <v>155</v>
      </c>
      <c r="AU256" s="199" t="s">
        <v>87</v>
      </c>
      <c r="AY256" s="17" t="s">
        <v>152</v>
      </c>
      <c r="BE256" s="200">
        <f t="shared" si="14"/>
        <v>0</v>
      </c>
      <c r="BF256" s="200">
        <f t="shared" si="15"/>
        <v>0</v>
      </c>
      <c r="BG256" s="200">
        <f t="shared" si="16"/>
        <v>0</v>
      </c>
      <c r="BH256" s="200">
        <f t="shared" si="17"/>
        <v>0</v>
      </c>
      <c r="BI256" s="200">
        <f t="shared" si="18"/>
        <v>0</v>
      </c>
      <c r="BJ256" s="17" t="s">
        <v>85</v>
      </c>
      <c r="BK256" s="200">
        <f t="shared" si="19"/>
        <v>0</v>
      </c>
      <c r="BL256" s="17" t="s">
        <v>159</v>
      </c>
      <c r="BM256" s="199" t="s">
        <v>1452</v>
      </c>
    </row>
    <row r="257" spans="1:65" s="2" customFormat="1" ht="21.75" customHeight="1">
      <c r="A257" s="34"/>
      <c r="B257" s="35"/>
      <c r="C257" s="187" t="s">
        <v>391</v>
      </c>
      <c r="D257" s="187" t="s">
        <v>155</v>
      </c>
      <c r="E257" s="188" t="s">
        <v>1453</v>
      </c>
      <c r="F257" s="189" t="s">
        <v>1454</v>
      </c>
      <c r="G257" s="190" t="s">
        <v>170</v>
      </c>
      <c r="H257" s="191">
        <v>3</v>
      </c>
      <c r="I257" s="192"/>
      <c r="J257" s="193">
        <f t="shared" si="10"/>
        <v>0</v>
      </c>
      <c r="K257" s="194"/>
      <c r="L257" s="39"/>
      <c r="M257" s="195" t="s">
        <v>1</v>
      </c>
      <c r="N257" s="196" t="s">
        <v>42</v>
      </c>
      <c r="O257" s="71"/>
      <c r="P257" s="197">
        <f t="shared" si="11"/>
        <v>0</v>
      </c>
      <c r="Q257" s="197">
        <v>0</v>
      </c>
      <c r="R257" s="197">
        <f t="shared" si="12"/>
        <v>0</v>
      </c>
      <c r="S257" s="197">
        <v>3.5220000000000001E-2</v>
      </c>
      <c r="T257" s="198">
        <f t="shared" si="13"/>
        <v>0.10566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159</v>
      </c>
      <c r="AT257" s="199" t="s">
        <v>155</v>
      </c>
      <c r="AU257" s="199" t="s">
        <v>87</v>
      </c>
      <c r="AY257" s="17" t="s">
        <v>152</v>
      </c>
      <c r="BE257" s="200">
        <f t="shared" si="14"/>
        <v>0</v>
      </c>
      <c r="BF257" s="200">
        <f t="shared" si="15"/>
        <v>0</v>
      </c>
      <c r="BG257" s="200">
        <f t="shared" si="16"/>
        <v>0</v>
      </c>
      <c r="BH257" s="200">
        <f t="shared" si="17"/>
        <v>0</v>
      </c>
      <c r="BI257" s="200">
        <f t="shared" si="18"/>
        <v>0</v>
      </c>
      <c r="BJ257" s="17" t="s">
        <v>85</v>
      </c>
      <c r="BK257" s="200">
        <f t="shared" si="19"/>
        <v>0</v>
      </c>
      <c r="BL257" s="17" t="s">
        <v>159</v>
      </c>
      <c r="BM257" s="199" t="s">
        <v>1455</v>
      </c>
    </row>
    <row r="258" spans="1:65" s="2" customFormat="1" ht="16.5" customHeight="1">
      <c r="A258" s="34"/>
      <c r="B258" s="35"/>
      <c r="C258" s="187" t="s">
        <v>397</v>
      </c>
      <c r="D258" s="187" t="s">
        <v>155</v>
      </c>
      <c r="E258" s="188" t="s">
        <v>1456</v>
      </c>
      <c r="F258" s="189" t="s">
        <v>1457</v>
      </c>
      <c r="G258" s="190" t="s">
        <v>170</v>
      </c>
      <c r="H258" s="191">
        <v>3</v>
      </c>
      <c r="I258" s="192"/>
      <c r="J258" s="193">
        <f t="shared" si="10"/>
        <v>0</v>
      </c>
      <c r="K258" s="194"/>
      <c r="L258" s="39"/>
      <c r="M258" s="195" t="s">
        <v>1</v>
      </c>
      <c r="N258" s="196" t="s">
        <v>42</v>
      </c>
      <c r="O258" s="71"/>
      <c r="P258" s="197">
        <f t="shared" si="11"/>
        <v>0</v>
      </c>
      <c r="Q258" s="197">
        <v>0</v>
      </c>
      <c r="R258" s="197">
        <f t="shared" si="12"/>
        <v>0</v>
      </c>
      <c r="S258" s="197">
        <v>0</v>
      </c>
      <c r="T258" s="198">
        <f t="shared" si="1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159</v>
      </c>
      <c r="AT258" s="199" t="s">
        <v>155</v>
      </c>
      <c r="AU258" s="199" t="s">
        <v>87</v>
      </c>
      <c r="AY258" s="17" t="s">
        <v>152</v>
      </c>
      <c r="BE258" s="200">
        <f t="shared" si="14"/>
        <v>0</v>
      </c>
      <c r="BF258" s="200">
        <f t="shared" si="15"/>
        <v>0</v>
      </c>
      <c r="BG258" s="200">
        <f t="shared" si="16"/>
        <v>0</v>
      </c>
      <c r="BH258" s="200">
        <f t="shared" si="17"/>
        <v>0</v>
      </c>
      <c r="BI258" s="200">
        <f t="shared" si="18"/>
        <v>0</v>
      </c>
      <c r="BJ258" s="17" t="s">
        <v>85</v>
      </c>
      <c r="BK258" s="200">
        <f t="shared" si="19"/>
        <v>0</v>
      </c>
      <c r="BL258" s="17" t="s">
        <v>159</v>
      </c>
      <c r="BM258" s="199" t="s">
        <v>1458</v>
      </c>
    </row>
    <row r="259" spans="1:65" s="2" customFormat="1" ht="24.2" customHeight="1">
      <c r="A259" s="34"/>
      <c r="B259" s="35"/>
      <c r="C259" s="228" t="s">
        <v>402</v>
      </c>
      <c r="D259" s="228" t="s">
        <v>263</v>
      </c>
      <c r="E259" s="229" t="s">
        <v>1459</v>
      </c>
      <c r="F259" s="230" t="s">
        <v>1460</v>
      </c>
      <c r="G259" s="231" t="s">
        <v>170</v>
      </c>
      <c r="H259" s="232">
        <v>3</v>
      </c>
      <c r="I259" s="233"/>
      <c r="J259" s="234">
        <f t="shared" si="10"/>
        <v>0</v>
      </c>
      <c r="K259" s="235"/>
      <c r="L259" s="236"/>
      <c r="M259" s="237" t="s">
        <v>1</v>
      </c>
      <c r="N259" s="238" t="s">
        <v>42</v>
      </c>
      <c r="O259" s="71"/>
      <c r="P259" s="197">
        <f t="shared" si="11"/>
        <v>0</v>
      </c>
      <c r="Q259" s="197">
        <v>1.5E-3</v>
      </c>
      <c r="R259" s="197">
        <f t="shared" si="12"/>
        <v>4.5000000000000005E-3</v>
      </c>
      <c r="S259" s="197">
        <v>0</v>
      </c>
      <c r="T259" s="198">
        <f t="shared" si="1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9" t="s">
        <v>195</v>
      </c>
      <c r="AT259" s="199" t="s">
        <v>263</v>
      </c>
      <c r="AU259" s="199" t="s">
        <v>87</v>
      </c>
      <c r="AY259" s="17" t="s">
        <v>152</v>
      </c>
      <c r="BE259" s="200">
        <f t="shared" si="14"/>
        <v>0</v>
      </c>
      <c r="BF259" s="200">
        <f t="shared" si="15"/>
        <v>0</v>
      </c>
      <c r="BG259" s="200">
        <f t="shared" si="16"/>
        <v>0</v>
      </c>
      <c r="BH259" s="200">
        <f t="shared" si="17"/>
        <v>0</v>
      </c>
      <c r="BI259" s="200">
        <f t="shared" si="18"/>
        <v>0</v>
      </c>
      <c r="BJ259" s="17" t="s">
        <v>85</v>
      </c>
      <c r="BK259" s="200">
        <f t="shared" si="19"/>
        <v>0</v>
      </c>
      <c r="BL259" s="17" t="s">
        <v>159</v>
      </c>
      <c r="BM259" s="199" t="s">
        <v>1461</v>
      </c>
    </row>
    <row r="260" spans="1:65" s="2" customFormat="1" ht="21.75" customHeight="1">
      <c r="A260" s="34"/>
      <c r="B260" s="35"/>
      <c r="C260" s="187" t="s">
        <v>408</v>
      </c>
      <c r="D260" s="187" t="s">
        <v>155</v>
      </c>
      <c r="E260" s="188" t="s">
        <v>1462</v>
      </c>
      <c r="F260" s="189" t="s">
        <v>1463</v>
      </c>
      <c r="G260" s="190" t="s">
        <v>198</v>
      </c>
      <c r="H260" s="191">
        <v>35</v>
      </c>
      <c r="I260" s="192"/>
      <c r="J260" s="193">
        <f t="shared" si="10"/>
        <v>0</v>
      </c>
      <c r="K260" s="194"/>
      <c r="L260" s="39"/>
      <c r="M260" s="195" t="s">
        <v>1</v>
      </c>
      <c r="N260" s="196" t="s">
        <v>42</v>
      </c>
      <c r="O260" s="71"/>
      <c r="P260" s="197">
        <f t="shared" si="11"/>
        <v>0</v>
      </c>
      <c r="Q260" s="197">
        <v>0</v>
      </c>
      <c r="R260" s="197">
        <f t="shared" si="12"/>
        <v>0</v>
      </c>
      <c r="S260" s="197">
        <v>2.9000000000000001E-2</v>
      </c>
      <c r="T260" s="198">
        <f t="shared" si="13"/>
        <v>1.0150000000000001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159</v>
      </c>
      <c r="AT260" s="199" t="s">
        <v>155</v>
      </c>
      <c r="AU260" s="199" t="s">
        <v>87</v>
      </c>
      <c r="AY260" s="17" t="s">
        <v>152</v>
      </c>
      <c r="BE260" s="200">
        <f t="shared" si="14"/>
        <v>0</v>
      </c>
      <c r="BF260" s="200">
        <f t="shared" si="15"/>
        <v>0</v>
      </c>
      <c r="BG260" s="200">
        <f t="shared" si="16"/>
        <v>0</v>
      </c>
      <c r="BH260" s="200">
        <f t="shared" si="17"/>
        <v>0</v>
      </c>
      <c r="BI260" s="200">
        <f t="shared" si="18"/>
        <v>0</v>
      </c>
      <c r="BJ260" s="17" t="s">
        <v>85</v>
      </c>
      <c r="BK260" s="200">
        <f t="shared" si="19"/>
        <v>0</v>
      </c>
      <c r="BL260" s="17" t="s">
        <v>159</v>
      </c>
      <c r="BM260" s="199" t="s">
        <v>1464</v>
      </c>
    </row>
    <row r="261" spans="1:65" s="2" customFormat="1" ht="37.9" customHeight="1">
      <c r="A261" s="34"/>
      <c r="B261" s="35"/>
      <c r="C261" s="187" t="s">
        <v>413</v>
      </c>
      <c r="D261" s="187" t="s">
        <v>155</v>
      </c>
      <c r="E261" s="188" t="s">
        <v>1465</v>
      </c>
      <c r="F261" s="189" t="s">
        <v>1466</v>
      </c>
      <c r="G261" s="190" t="s">
        <v>198</v>
      </c>
      <c r="H261" s="191">
        <v>35</v>
      </c>
      <c r="I261" s="192"/>
      <c r="J261" s="193">
        <f t="shared" si="10"/>
        <v>0</v>
      </c>
      <c r="K261" s="194"/>
      <c r="L261" s="39"/>
      <c r="M261" s="195" t="s">
        <v>1</v>
      </c>
      <c r="N261" s="196" t="s">
        <v>42</v>
      </c>
      <c r="O261" s="71"/>
      <c r="P261" s="197">
        <f t="shared" si="11"/>
        <v>0</v>
      </c>
      <c r="Q261" s="197">
        <v>1.4400000000000001E-3</v>
      </c>
      <c r="R261" s="197">
        <f t="shared" si="12"/>
        <v>5.04E-2</v>
      </c>
      <c r="S261" s="197">
        <v>0</v>
      </c>
      <c r="T261" s="198">
        <f t="shared" si="1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159</v>
      </c>
      <c r="AT261" s="199" t="s">
        <v>155</v>
      </c>
      <c r="AU261" s="199" t="s">
        <v>87</v>
      </c>
      <c r="AY261" s="17" t="s">
        <v>152</v>
      </c>
      <c r="BE261" s="200">
        <f t="shared" si="14"/>
        <v>0</v>
      </c>
      <c r="BF261" s="200">
        <f t="shared" si="15"/>
        <v>0</v>
      </c>
      <c r="BG261" s="200">
        <f t="shared" si="16"/>
        <v>0</v>
      </c>
      <c r="BH261" s="200">
        <f t="shared" si="17"/>
        <v>0</v>
      </c>
      <c r="BI261" s="200">
        <f t="shared" si="18"/>
        <v>0</v>
      </c>
      <c r="BJ261" s="17" t="s">
        <v>85</v>
      </c>
      <c r="BK261" s="200">
        <f t="shared" si="19"/>
        <v>0</v>
      </c>
      <c r="BL261" s="17" t="s">
        <v>159</v>
      </c>
      <c r="BM261" s="199" t="s">
        <v>1467</v>
      </c>
    </row>
    <row r="262" spans="1:65" s="13" customFormat="1" ht="11.25">
      <c r="B262" s="201"/>
      <c r="C262" s="202"/>
      <c r="D262" s="203" t="s">
        <v>161</v>
      </c>
      <c r="E262" s="204" t="s">
        <v>1</v>
      </c>
      <c r="F262" s="205" t="s">
        <v>1468</v>
      </c>
      <c r="G262" s="202"/>
      <c r="H262" s="206">
        <v>35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161</v>
      </c>
      <c r="AU262" s="212" t="s">
        <v>87</v>
      </c>
      <c r="AV262" s="13" t="s">
        <v>87</v>
      </c>
      <c r="AW262" s="13" t="s">
        <v>34</v>
      </c>
      <c r="AX262" s="13" t="s">
        <v>85</v>
      </c>
      <c r="AY262" s="212" t="s">
        <v>152</v>
      </c>
    </row>
    <row r="263" spans="1:65" s="2" customFormat="1" ht="24.2" customHeight="1">
      <c r="A263" s="34"/>
      <c r="B263" s="35"/>
      <c r="C263" s="187" t="s">
        <v>417</v>
      </c>
      <c r="D263" s="187" t="s">
        <v>155</v>
      </c>
      <c r="E263" s="188" t="s">
        <v>1469</v>
      </c>
      <c r="F263" s="189" t="s">
        <v>1470</v>
      </c>
      <c r="G263" s="190" t="s">
        <v>198</v>
      </c>
      <c r="H263" s="191">
        <v>17</v>
      </c>
      <c r="I263" s="192"/>
      <c r="J263" s="193">
        <f>ROUND(I263*H263,2)</f>
        <v>0</v>
      </c>
      <c r="K263" s="194"/>
      <c r="L263" s="39"/>
      <c r="M263" s="195" t="s">
        <v>1</v>
      </c>
      <c r="N263" s="196" t="s">
        <v>42</v>
      </c>
      <c r="O263" s="71"/>
      <c r="P263" s="197">
        <f>O263*H263</f>
        <v>0</v>
      </c>
      <c r="Q263" s="197">
        <v>0</v>
      </c>
      <c r="R263" s="197">
        <f>Q263*H263</f>
        <v>0</v>
      </c>
      <c r="S263" s="197">
        <v>6.5000000000000002E-2</v>
      </c>
      <c r="T263" s="198">
        <f>S263*H263</f>
        <v>1.105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9" t="s">
        <v>159</v>
      </c>
      <c r="AT263" s="199" t="s">
        <v>155</v>
      </c>
      <c r="AU263" s="199" t="s">
        <v>87</v>
      </c>
      <c r="AY263" s="17" t="s">
        <v>152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7" t="s">
        <v>85</v>
      </c>
      <c r="BK263" s="200">
        <f>ROUND(I263*H263,2)</f>
        <v>0</v>
      </c>
      <c r="BL263" s="17" t="s">
        <v>159</v>
      </c>
      <c r="BM263" s="199" t="s">
        <v>1471</v>
      </c>
    </row>
    <row r="264" spans="1:65" s="2" customFormat="1" ht="37.9" customHeight="1">
      <c r="A264" s="34"/>
      <c r="B264" s="35"/>
      <c r="C264" s="187" t="s">
        <v>422</v>
      </c>
      <c r="D264" s="187" t="s">
        <v>155</v>
      </c>
      <c r="E264" s="188" t="s">
        <v>1472</v>
      </c>
      <c r="F264" s="189" t="s">
        <v>1473</v>
      </c>
      <c r="G264" s="190" t="s">
        <v>198</v>
      </c>
      <c r="H264" s="191">
        <v>17</v>
      </c>
      <c r="I264" s="192"/>
      <c r="J264" s="193">
        <f>ROUND(I264*H264,2)</f>
        <v>0</v>
      </c>
      <c r="K264" s="194"/>
      <c r="L264" s="39"/>
      <c r="M264" s="195" t="s">
        <v>1</v>
      </c>
      <c r="N264" s="196" t="s">
        <v>42</v>
      </c>
      <c r="O264" s="71"/>
      <c r="P264" s="197">
        <f>O264*H264</f>
        <v>0</v>
      </c>
      <c r="Q264" s="197">
        <v>3.9300000000000003E-3</v>
      </c>
      <c r="R264" s="197">
        <f>Q264*H264</f>
        <v>6.6810000000000008E-2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159</v>
      </c>
      <c r="AT264" s="199" t="s">
        <v>155</v>
      </c>
      <c r="AU264" s="199" t="s">
        <v>87</v>
      </c>
      <c r="AY264" s="17" t="s">
        <v>152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85</v>
      </c>
      <c r="BK264" s="200">
        <f>ROUND(I264*H264,2)</f>
        <v>0</v>
      </c>
      <c r="BL264" s="17" t="s">
        <v>159</v>
      </c>
      <c r="BM264" s="199" t="s">
        <v>1474</v>
      </c>
    </row>
    <row r="265" spans="1:65" s="13" customFormat="1" ht="11.25">
      <c r="B265" s="201"/>
      <c r="C265" s="202"/>
      <c r="D265" s="203" t="s">
        <v>161</v>
      </c>
      <c r="E265" s="204" t="s">
        <v>1</v>
      </c>
      <c r="F265" s="205" t="s">
        <v>1475</v>
      </c>
      <c r="G265" s="202"/>
      <c r="H265" s="206">
        <v>8</v>
      </c>
      <c r="I265" s="207"/>
      <c r="J265" s="202"/>
      <c r="K265" s="202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161</v>
      </c>
      <c r="AU265" s="212" t="s">
        <v>87</v>
      </c>
      <c r="AV265" s="13" t="s">
        <v>87</v>
      </c>
      <c r="AW265" s="13" t="s">
        <v>34</v>
      </c>
      <c r="AX265" s="13" t="s">
        <v>77</v>
      </c>
      <c r="AY265" s="212" t="s">
        <v>152</v>
      </c>
    </row>
    <row r="266" spans="1:65" s="13" customFormat="1" ht="11.25">
      <c r="B266" s="201"/>
      <c r="C266" s="202"/>
      <c r="D266" s="203" t="s">
        <v>161</v>
      </c>
      <c r="E266" s="204" t="s">
        <v>1</v>
      </c>
      <c r="F266" s="205" t="s">
        <v>1476</v>
      </c>
      <c r="G266" s="202"/>
      <c r="H266" s="206">
        <v>9</v>
      </c>
      <c r="I266" s="207"/>
      <c r="J266" s="202"/>
      <c r="K266" s="202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161</v>
      </c>
      <c r="AU266" s="212" t="s">
        <v>87</v>
      </c>
      <c r="AV266" s="13" t="s">
        <v>87</v>
      </c>
      <c r="AW266" s="13" t="s">
        <v>34</v>
      </c>
      <c r="AX266" s="13" t="s">
        <v>77</v>
      </c>
      <c r="AY266" s="212" t="s">
        <v>152</v>
      </c>
    </row>
    <row r="267" spans="1:65" s="14" customFormat="1" ht="11.25">
      <c r="B267" s="217"/>
      <c r="C267" s="218"/>
      <c r="D267" s="203" t="s">
        <v>161</v>
      </c>
      <c r="E267" s="219" t="s">
        <v>1</v>
      </c>
      <c r="F267" s="220" t="s">
        <v>203</v>
      </c>
      <c r="G267" s="218"/>
      <c r="H267" s="221">
        <v>17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161</v>
      </c>
      <c r="AU267" s="227" t="s">
        <v>87</v>
      </c>
      <c r="AV267" s="14" t="s">
        <v>159</v>
      </c>
      <c r="AW267" s="14" t="s">
        <v>34</v>
      </c>
      <c r="AX267" s="14" t="s">
        <v>85</v>
      </c>
      <c r="AY267" s="227" t="s">
        <v>152</v>
      </c>
    </row>
    <row r="268" spans="1:65" s="2" customFormat="1" ht="16.5" customHeight="1">
      <c r="A268" s="34"/>
      <c r="B268" s="35"/>
      <c r="C268" s="187" t="s">
        <v>426</v>
      </c>
      <c r="D268" s="187" t="s">
        <v>155</v>
      </c>
      <c r="E268" s="188" t="s">
        <v>1477</v>
      </c>
      <c r="F268" s="189" t="s">
        <v>1478</v>
      </c>
      <c r="G268" s="190" t="s">
        <v>198</v>
      </c>
      <c r="H268" s="191">
        <v>92</v>
      </c>
      <c r="I268" s="192"/>
      <c r="J268" s="193">
        <f>ROUND(I268*H268,2)</f>
        <v>0</v>
      </c>
      <c r="K268" s="194"/>
      <c r="L268" s="39"/>
      <c r="M268" s="195" t="s">
        <v>1</v>
      </c>
      <c r="N268" s="196" t="s">
        <v>42</v>
      </c>
      <c r="O268" s="71"/>
      <c r="P268" s="197">
        <f>O268*H268</f>
        <v>0</v>
      </c>
      <c r="Q268" s="197">
        <v>1.9000000000000001E-4</v>
      </c>
      <c r="R268" s="197">
        <f>Q268*H268</f>
        <v>1.7480000000000002E-2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159</v>
      </c>
      <c r="AT268" s="199" t="s">
        <v>155</v>
      </c>
      <c r="AU268" s="199" t="s">
        <v>87</v>
      </c>
      <c r="AY268" s="17" t="s">
        <v>152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7" t="s">
        <v>85</v>
      </c>
      <c r="BK268" s="200">
        <f>ROUND(I268*H268,2)</f>
        <v>0</v>
      </c>
      <c r="BL268" s="17" t="s">
        <v>159</v>
      </c>
      <c r="BM268" s="199" t="s">
        <v>1479</v>
      </c>
    </row>
    <row r="269" spans="1:65" s="13" customFormat="1" ht="11.25">
      <c r="B269" s="201"/>
      <c r="C269" s="202"/>
      <c r="D269" s="203" t="s">
        <v>161</v>
      </c>
      <c r="E269" s="204" t="s">
        <v>1</v>
      </c>
      <c r="F269" s="205" t="s">
        <v>1480</v>
      </c>
      <c r="G269" s="202"/>
      <c r="H269" s="206">
        <v>40</v>
      </c>
      <c r="I269" s="207"/>
      <c r="J269" s="202"/>
      <c r="K269" s="202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161</v>
      </c>
      <c r="AU269" s="212" t="s">
        <v>87</v>
      </c>
      <c r="AV269" s="13" t="s">
        <v>87</v>
      </c>
      <c r="AW269" s="13" t="s">
        <v>34</v>
      </c>
      <c r="AX269" s="13" t="s">
        <v>77</v>
      </c>
      <c r="AY269" s="212" t="s">
        <v>152</v>
      </c>
    </row>
    <row r="270" spans="1:65" s="13" customFormat="1" ht="11.25">
      <c r="B270" s="201"/>
      <c r="C270" s="202"/>
      <c r="D270" s="203" t="s">
        <v>161</v>
      </c>
      <c r="E270" s="204" t="s">
        <v>1</v>
      </c>
      <c r="F270" s="205" t="s">
        <v>1468</v>
      </c>
      <c r="G270" s="202"/>
      <c r="H270" s="206">
        <v>35</v>
      </c>
      <c r="I270" s="207"/>
      <c r="J270" s="202"/>
      <c r="K270" s="202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161</v>
      </c>
      <c r="AU270" s="212" t="s">
        <v>87</v>
      </c>
      <c r="AV270" s="13" t="s">
        <v>87</v>
      </c>
      <c r="AW270" s="13" t="s">
        <v>34</v>
      </c>
      <c r="AX270" s="13" t="s">
        <v>77</v>
      </c>
      <c r="AY270" s="212" t="s">
        <v>152</v>
      </c>
    </row>
    <row r="271" spans="1:65" s="13" customFormat="1" ht="11.25">
      <c r="B271" s="201"/>
      <c r="C271" s="202"/>
      <c r="D271" s="203" t="s">
        <v>161</v>
      </c>
      <c r="E271" s="204" t="s">
        <v>1</v>
      </c>
      <c r="F271" s="205" t="s">
        <v>1481</v>
      </c>
      <c r="G271" s="202"/>
      <c r="H271" s="206">
        <v>17</v>
      </c>
      <c r="I271" s="207"/>
      <c r="J271" s="202"/>
      <c r="K271" s="202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161</v>
      </c>
      <c r="AU271" s="212" t="s">
        <v>87</v>
      </c>
      <c r="AV271" s="13" t="s">
        <v>87</v>
      </c>
      <c r="AW271" s="13" t="s">
        <v>34</v>
      </c>
      <c r="AX271" s="13" t="s">
        <v>77</v>
      </c>
      <c r="AY271" s="212" t="s">
        <v>152</v>
      </c>
    </row>
    <row r="272" spans="1:65" s="14" customFormat="1" ht="11.25">
      <c r="B272" s="217"/>
      <c r="C272" s="218"/>
      <c r="D272" s="203" t="s">
        <v>161</v>
      </c>
      <c r="E272" s="219" t="s">
        <v>1</v>
      </c>
      <c r="F272" s="220" t="s">
        <v>203</v>
      </c>
      <c r="G272" s="218"/>
      <c r="H272" s="221">
        <v>92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161</v>
      </c>
      <c r="AU272" s="227" t="s">
        <v>87</v>
      </c>
      <c r="AV272" s="14" t="s">
        <v>159</v>
      </c>
      <c r="AW272" s="14" t="s">
        <v>34</v>
      </c>
      <c r="AX272" s="14" t="s">
        <v>85</v>
      </c>
      <c r="AY272" s="227" t="s">
        <v>152</v>
      </c>
    </row>
    <row r="273" spans="1:65" s="2" customFormat="1" ht="16.5" customHeight="1">
      <c r="A273" s="34"/>
      <c r="B273" s="35"/>
      <c r="C273" s="187" t="s">
        <v>431</v>
      </c>
      <c r="D273" s="187" t="s">
        <v>155</v>
      </c>
      <c r="E273" s="188" t="s">
        <v>1482</v>
      </c>
      <c r="F273" s="189" t="s">
        <v>1483</v>
      </c>
      <c r="G273" s="190" t="s">
        <v>198</v>
      </c>
      <c r="H273" s="191">
        <v>92</v>
      </c>
      <c r="I273" s="192"/>
      <c r="J273" s="193">
        <f>ROUND(I273*H273,2)</f>
        <v>0</v>
      </c>
      <c r="K273" s="194"/>
      <c r="L273" s="39"/>
      <c r="M273" s="195" t="s">
        <v>1</v>
      </c>
      <c r="N273" s="196" t="s">
        <v>42</v>
      </c>
      <c r="O273" s="71"/>
      <c r="P273" s="197">
        <f>O273*H273</f>
        <v>0</v>
      </c>
      <c r="Q273" s="197">
        <v>2.0000000000000001E-4</v>
      </c>
      <c r="R273" s="197">
        <f>Q273*H273</f>
        <v>1.84E-2</v>
      </c>
      <c r="S273" s="197">
        <v>0</v>
      </c>
      <c r="T273" s="19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159</v>
      </c>
      <c r="AT273" s="199" t="s">
        <v>155</v>
      </c>
      <c r="AU273" s="199" t="s">
        <v>87</v>
      </c>
      <c r="AY273" s="17" t="s">
        <v>152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85</v>
      </c>
      <c r="BK273" s="200">
        <f>ROUND(I273*H273,2)</f>
        <v>0</v>
      </c>
      <c r="BL273" s="17" t="s">
        <v>159</v>
      </c>
      <c r="BM273" s="199" t="s">
        <v>1484</v>
      </c>
    </row>
    <row r="274" spans="1:65" s="2" customFormat="1" ht="21.75" customHeight="1">
      <c r="A274" s="34"/>
      <c r="B274" s="35"/>
      <c r="C274" s="187" t="s">
        <v>435</v>
      </c>
      <c r="D274" s="187" t="s">
        <v>155</v>
      </c>
      <c r="E274" s="188" t="s">
        <v>1485</v>
      </c>
      <c r="F274" s="189" t="s">
        <v>1486</v>
      </c>
      <c r="G274" s="190" t="s">
        <v>198</v>
      </c>
      <c r="H274" s="191">
        <v>92</v>
      </c>
      <c r="I274" s="192"/>
      <c r="J274" s="193">
        <f>ROUND(I274*H274,2)</f>
        <v>0</v>
      </c>
      <c r="K274" s="194"/>
      <c r="L274" s="39"/>
      <c r="M274" s="195" t="s">
        <v>1</v>
      </c>
      <c r="N274" s="196" t="s">
        <v>42</v>
      </c>
      <c r="O274" s="71"/>
      <c r="P274" s="197">
        <f>O274*H274</f>
        <v>0</v>
      </c>
      <c r="Q274" s="197">
        <v>1.2999999999999999E-4</v>
      </c>
      <c r="R274" s="197">
        <f>Q274*H274</f>
        <v>1.1959999999999998E-2</v>
      </c>
      <c r="S274" s="197">
        <v>0</v>
      </c>
      <c r="T274" s="19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159</v>
      </c>
      <c r="AT274" s="199" t="s">
        <v>155</v>
      </c>
      <c r="AU274" s="199" t="s">
        <v>87</v>
      </c>
      <c r="AY274" s="17" t="s">
        <v>152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7" t="s">
        <v>85</v>
      </c>
      <c r="BK274" s="200">
        <f>ROUND(I274*H274,2)</f>
        <v>0</v>
      </c>
      <c r="BL274" s="17" t="s">
        <v>159</v>
      </c>
      <c r="BM274" s="199" t="s">
        <v>1487</v>
      </c>
    </row>
    <row r="275" spans="1:65" s="2" customFormat="1" ht="62.65" customHeight="1">
      <c r="A275" s="34"/>
      <c r="B275" s="35"/>
      <c r="C275" s="187" t="s">
        <v>439</v>
      </c>
      <c r="D275" s="187" t="s">
        <v>155</v>
      </c>
      <c r="E275" s="188" t="s">
        <v>1488</v>
      </c>
      <c r="F275" s="189" t="s">
        <v>1489</v>
      </c>
      <c r="G275" s="190" t="s">
        <v>170</v>
      </c>
      <c r="H275" s="191">
        <v>3</v>
      </c>
      <c r="I275" s="192"/>
      <c r="J275" s="193">
        <f>ROUND(I275*H275,2)</f>
        <v>0</v>
      </c>
      <c r="K275" s="194"/>
      <c r="L275" s="39"/>
      <c r="M275" s="195" t="s">
        <v>1</v>
      </c>
      <c r="N275" s="196" t="s">
        <v>42</v>
      </c>
      <c r="O275" s="71"/>
      <c r="P275" s="197">
        <f>O275*H275</f>
        <v>0</v>
      </c>
      <c r="Q275" s="197">
        <v>3.8649999999999997E-2</v>
      </c>
      <c r="R275" s="197">
        <f>Q275*H275</f>
        <v>0.11595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159</v>
      </c>
      <c r="AT275" s="199" t="s">
        <v>155</v>
      </c>
      <c r="AU275" s="199" t="s">
        <v>87</v>
      </c>
      <c r="AY275" s="17" t="s">
        <v>152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85</v>
      </c>
      <c r="BK275" s="200">
        <f>ROUND(I275*H275,2)</f>
        <v>0</v>
      </c>
      <c r="BL275" s="17" t="s">
        <v>159</v>
      </c>
      <c r="BM275" s="199" t="s">
        <v>1490</v>
      </c>
    </row>
    <row r="276" spans="1:65" s="13" customFormat="1" ht="11.25">
      <c r="B276" s="201"/>
      <c r="C276" s="202"/>
      <c r="D276" s="203" t="s">
        <v>161</v>
      </c>
      <c r="E276" s="204" t="s">
        <v>1</v>
      </c>
      <c r="F276" s="205" t="s">
        <v>1491</v>
      </c>
      <c r="G276" s="202"/>
      <c r="H276" s="206">
        <v>3</v>
      </c>
      <c r="I276" s="207"/>
      <c r="J276" s="202"/>
      <c r="K276" s="202"/>
      <c r="L276" s="208"/>
      <c r="M276" s="209"/>
      <c r="N276" s="210"/>
      <c r="O276" s="210"/>
      <c r="P276" s="210"/>
      <c r="Q276" s="210"/>
      <c r="R276" s="210"/>
      <c r="S276" s="210"/>
      <c r="T276" s="211"/>
      <c r="AT276" s="212" t="s">
        <v>161</v>
      </c>
      <c r="AU276" s="212" t="s">
        <v>87</v>
      </c>
      <c r="AV276" s="13" t="s">
        <v>87</v>
      </c>
      <c r="AW276" s="13" t="s">
        <v>34</v>
      </c>
      <c r="AX276" s="13" t="s">
        <v>85</v>
      </c>
      <c r="AY276" s="212" t="s">
        <v>152</v>
      </c>
    </row>
    <row r="277" spans="1:65" s="2" customFormat="1" ht="55.5" customHeight="1">
      <c r="A277" s="34"/>
      <c r="B277" s="35"/>
      <c r="C277" s="187" t="s">
        <v>445</v>
      </c>
      <c r="D277" s="187" t="s">
        <v>155</v>
      </c>
      <c r="E277" s="188" t="s">
        <v>1492</v>
      </c>
      <c r="F277" s="189" t="s">
        <v>1493</v>
      </c>
      <c r="G277" s="190" t="s">
        <v>170</v>
      </c>
      <c r="H277" s="191">
        <v>2</v>
      </c>
      <c r="I277" s="192"/>
      <c r="J277" s="193">
        <f>ROUND(I277*H277,2)</f>
        <v>0</v>
      </c>
      <c r="K277" s="194"/>
      <c r="L277" s="39"/>
      <c r="M277" s="195" t="s">
        <v>1</v>
      </c>
      <c r="N277" s="196" t="s">
        <v>42</v>
      </c>
      <c r="O277" s="71"/>
      <c r="P277" s="197">
        <f>O277*H277</f>
        <v>0</v>
      </c>
      <c r="Q277" s="197">
        <v>4.113E-2</v>
      </c>
      <c r="R277" s="197">
        <f>Q277*H277</f>
        <v>8.226E-2</v>
      </c>
      <c r="S277" s="197">
        <v>0</v>
      </c>
      <c r="T277" s="19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159</v>
      </c>
      <c r="AT277" s="199" t="s">
        <v>155</v>
      </c>
      <c r="AU277" s="199" t="s">
        <v>87</v>
      </c>
      <c r="AY277" s="17" t="s">
        <v>152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7" t="s">
        <v>85</v>
      </c>
      <c r="BK277" s="200">
        <f>ROUND(I277*H277,2)</f>
        <v>0</v>
      </c>
      <c r="BL277" s="17" t="s">
        <v>159</v>
      </c>
      <c r="BM277" s="199" t="s">
        <v>1494</v>
      </c>
    </row>
    <row r="278" spans="1:65" s="13" customFormat="1" ht="11.25">
      <c r="B278" s="201"/>
      <c r="C278" s="202"/>
      <c r="D278" s="203" t="s">
        <v>161</v>
      </c>
      <c r="E278" s="204" t="s">
        <v>1</v>
      </c>
      <c r="F278" s="205" t="s">
        <v>1495</v>
      </c>
      <c r="G278" s="202"/>
      <c r="H278" s="206">
        <v>2</v>
      </c>
      <c r="I278" s="207"/>
      <c r="J278" s="202"/>
      <c r="K278" s="202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161</v>
      </c>
      <c r="AU278" s="212" t="s">
        <v>87</v>
      </c>
      <c r="AV278" s="13" t="s">
        <v>87</v>
      </c>
      <c r="AW278" s="13" t="s">
        <v>34</v>
      </c>
      <c r="AX278" s="13" t="s">
        <v>85</v>
      </c>
      <c r="AY278" s="212" t="s">
        <v>152</v>
      </c>
    </row>
    <row r="279" spans="1:65" s="2" customFormat="1" ht="21.75" customHeight="1">
      <c r="A279" s="34"/>
      <c r="B279" s="35"/>
      <c r="C279" s="187" t="s">
        <v>449</v>
      </c>
      <c r="D279" s="187" t="s">
        <v>155</v>
      </c>
      <c r="E279" s="188" t="s">
        <v>1496</v>
      </c>
      <c r="F279" s="189" t="s">
        <v>1497</v>
      </c>
      <c r="G279" s="190" t="s">
        <v>170</v>
      </c>
      <c r="H279" s="191">
        <v>1</v>
      </c>
      <c r="I279" s="192"/>
      <c r="J279" s="193">
        <f>ROUND(I279*H279,2)</f>
        <v>0</v>
      </c>
      <c r="K279" s="194"/>
      <c r="L279" s="39"/>
      <c r="M279" s="195" t="s">
        <v>1</v>
      </c>
      <c r="N279" s="196" t="s">
        <v>42</v>
      </c>
      <c r="O279" s="71"/>
      <c r="P279" s="197">
        <f>O279*H279</f>
        <v>0</v>
      </c>
      <c r="Q279" s="197">
        <v>7.0200000000000002E-3</v>
      </c>
      <c r="R279" s="197">
        <f>Q279*H279</f>
        <v>7.0200000000000002E-3</v>
      </c>
      <c r="S279" s="197">
        <v>0</v>
      </c>
      <c r="T279" s="19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159</v>
      </c>
      <c r="AT279" s="199" t="s">
        <v>155</v>
      </c>
      <c r="AU279" s="199" t="s">
        <v>87</v>
      </c>
      <c r="AY279" s="17" t="s">
        <v>152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7" t="s">
        <v>85</v>
      </c>
      <c r="BK279" s="200">
        <f>ROUND(I279*H279,2)</f>
        <v>0</v>
      </c>
      <c r="BL279" s="17" t="s">
        <v>159</v>
      </c>
      <c r="BM279" s="199" t="s">
        <v>1498</v>
      </c>
    </row>
    <row r="280" spans="1:65" s="2" customFormat="1" ht="24.2" customHeight="1">
      <c r="A280" s="34"/>
      <c r="B280" s="35"/>
      <c r="C280" s="228" t="s">
        <v>455</v>
      </c>
      <c r="D280" s="228" t="s">
        <v>263</v>
      </c>
      <c r="E280" s="229" t="s">
        <v>1499</v>
      </c>
      <c r="F280" s="230" t="s">
        <v>1500</v>
      </c>
      <c r="G280" s="231" t="s">
        <v>170</v>
      </c>
      <c r="H280" s="232">
        <v>1</v>
      </c>
      <c r="I280" s="233"/>
      <c r="J280" s="234">
        <f>ROUND(I280*H280,2)</f>
        <v>0</v>
      </c>
      <c r="K280" s="235"/>
      <c r="L280" s="236"/>
      <c r="M280" s="237" t="s">
        <v>1</v>
      </c>
      <c r="N280" s="238" t="s">
        <v>42</v>
      </c>
      <c r="O280" s="71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195</v>
      </c>
      <c r="AT280" s="199" t="s">
        <v>263</v>
      </c>
      <c r="AU280" s="199" t="s">
        <v>87</v>
      </c>
      <c r="AY280" s="17" t="s">
        <v>152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7" t="s">
        <v>85</v>
      </c>
      <c r="BK280" s="200">
        <f>ROUND(I280*H280,2)</f>
        <v>0</v>
      </c>
      <c r="BL280" s="17" t="s">
        <v>159</v>
      </c>
      <c r="BM280" s="199" t="s">
        <v>1501</v>
      </c>
    </row>
    <row r="281" spans="1:65" s="2" customFormat="1" ht="37.9" customHeight="1">
      <c r="A281" s="34"/>
      <c r="B281" s="35"/>
      <c r="C281" s="187" t="s">
        <v>460</v>
      </c>
      <c r="D281" s="187" t="s">
        <v>155</v>
      </c>
      <c r="E281" s="188" t="s">
        <v>1502</v>
      </c>
      <c r="F281" s="189" t="s">
        <v>1503</v>
      </c>
      <c r="G281" s="190" t="s">
        <v>170</v>
      </c>
      <c r="H281" s="191">
        <v>3</v>
      </c>
      <c r="I281" s="192"/>
      <c r="J281" s="193">
        <f>ROUND(I281*H281,2)</f>
        <v>0</v>
      </c>
      <c r="K281" s="194"/>
      <c r="L281" s="39"/>
      <c r="M281" s="195" t="s">
        <v>1</v>
      </c>
      <c r="N281" s="196" t="s">
        <v>42</v>
      </c>
      <c r="O281" s="71"/>
      <c r="P281" s="197">
        <f>O281*H281</f>
        <v>0</v>
      </c>
      <c r="Q281" s="197">
        <v>0.42080000000000001</v>
      </c>
      <c r="R281" s="197">
        <f>Q281*H281</f>
        <v>1.2624</v>
      </c>
      <c r="S281" s="197">
        <v>0</v>
      </c>
      <c r="T281" s="19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159</v>
      </c>
      <c r="AT281" s="199" t="s">
        <v>155</v>
      </c>
      <c r="AU281" s="199" t="s">
        <v>87</v>
      </c>
      <c r="AY281" s="17" t="s">
        <v>152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7" t="s">
        <v>85</v>
      </c>
      <c r="BK281" s="200">
        <f>ROUND(I281*H281,2)</f>
        <v>0</v>
      </c>
      <c r="BL281" s="17" t="s">
        <v>159</v>
      </c>
      <c r="BM281" s="199" t="s">
        <v>1504</v>
      </c>
    </row>
    <row r="282" spans="1:65" s="13" customFormat="1" ht="11.25">
      <c r="B282" s="201"/>
      <c r="C282" s="202"/>
      <c r="D282" s="203" t="s">
        <v>161</v>
      </c>
      <c r="E282" s="204" t="s">
        <v>1</v>
      </c>
      <c r="F282" s="205" t="s">
        <v>1505</v>
      </c>
      <c r="G282" s="202"/>
      <c r="H282" s="206">
        <v>3</v>
      </c>
      <c r="I282" s="207"/>
      <c r="J282" s="202"/>
      <c r="K282" s="202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161</v>
      </c>
      <c r="AU282" s="212" t="s">
        <v>87</v>
      </c>
      <c r="AV282" s="13" t="s">
        <v>87</v>
      </c>
      <c r="AW282" s="13" t="s">
        <v>34</v>
      </c>
      <c r="AX282" s="13" t="s">
        <v>85</v>
      </c>
      <c r="AY282" s="212" t="s">
        <v>152</v>
      </c>
    </row>
    <row r="283" spans="1:65" s="12" customFormat="1" ht="22.9" customHeight="1">
      <c r="B283" s="171"/>
      <c r="C283" s="172"/>
      <c r="D283" s="173" t="s">
        <v>76</v>
      </c>
      <c r="E283" s="185" t="s">
        <v>174</v>
      </c>
      <c r="F283" s="185" t="s">
        <v>675</v>
      </c>
      <c r="G283" s="172"/>
      <c r="H283" s="172"/>
      <c r="I283" s="175"/>
      <c r="J283" s="186">
        <f>BK283</f>
        <v>0</v>
      </c>
      <c r="K283" s="172"/>
      <c r="L283" s="177"/>
      <c r="M283" s="178"/>
      <c r="N283" s="179"/>
      <c r="O283" s="179"/>
      <c r="P283" s="180">
        <f>SUM(P284:P302)</f>
        <v>0</v>
      </c>
      <c r="Q283" s="179"/>
      <c r="R283" s="180">
        <f>SUM(R284:R302)</f>
        <v>5.2565849999999994</v>
      </c>
      <c r="S283" s="179"/>
      <c r="T283" s="181">
        <f>SUM(T284:T302)</f>
        <v>26.686</v>
      </c>
      <c r="AR283" s="182" t="s">
        <v>85</v>
      </c>
      <c r="AT283" s="183" t="s">
        <v>76</v>
      </c>
      <c r="AU283" s="183" t="s">
        <v>85</v>
      </c>
      <c r="AY283" s="182" t="s">
        <v>152</v>
      </c>
      <c r="BK283" s="184">
        <f>SUM(BK284:BK302)</f>
        <v>0</v>
      </c>
    </row>
    <row r="284" spans="1:65" s="2" customFormat="1" ht="76.349999999999994" customHeight="1">
      <c r="A284" s="34"/>
      <c r="B284" s="35"/>
      <c r="C284" s="187" t="s">
        <v>464</v>
      </c>
      <c r="D284" s="187" t="s">
        <v>155</v>
      </c>
      <c r="E284" s="188" t="s">
        <v>1506</v>
      </c>
      <c r="F284" s="189" t="s">
        <v>1507</v>
      </c>
      <c r="G284" s="190" t="s">
        <v>170</v>
      </c>
      <c r="H284" s="191">
        <v>1</v>
      </c>
      <c r="I284" s="192"/>
      <c r="J284" s="193">
        <f>ROUND(I284*H284,2)</f>
        <v>0</v>
      </c>
      <c r="K284" s="194"/>
      <c r="L284" s="39"/>
      <c r="M284" s="195" t="s">
        <v>1</v>
      </c>
      <c r="N284" s="196" t="s">
        <v>42</v>
      </c>
      <c r="O284" s="71"/>
      <c r="P284" s="197">
        <f>O284*H284</f>
        <v>0</v>
      </c>
      <c r="Q284" s="197">
        <v>7.8E-2</v>
      </c>
      <c r="R284" s="197">
        <f>Q284*H284</f>
        <v>7.8E-2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159</v>
      </c>
      <c r="AT284" s="199" t="s">
        <v>155</v>
      </c>
      <c r="AU284" s="199" t="s">
        <v>87</v>
      </c>
      <c r="AY284" s="17" t="s">
        <v>152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85</v>
      </c>
      <c r="BK284" s="200">
        <f>ROUND(I284*H284,2)</f>
        <v>0</v>
      </c>
      <c r="BL284" s="17" t="s">
        <v>159</v>
      </c>
      <c r="BM284" s="199" t="s">
        <v>1508</v>
      </c>
    </row>
    <row r="285" spans="1:65" s="2" customFormat="1" ht="19.5">
      <c r="A285" s="34"/>
      <c r="B285" s="35"/>
      <c r="C285" s="36"/>
      <c r="D285" s="203" t="s">
        <v>172</v>
      </c>
      <c r="E285" s="36"/>
      <c r="F285" s="213" t="s">
        <v>1509</v>
      </c>
      <c r="G285" s="36"/>
      <c r="H285" s="36"/>
      <c r="I285" s="214"/>
      <c r="J285" s="36"/>
      <c r="K285" s="36"/>
      <c r="L285" s="39"/>
      <c r="M285" s="215"/>
      <c r="N285" s="216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172</v>
      </c>
      <c r="AU285" s="17" t="s">
        <v>87</v>
      </c>
    </row>
    <row r="286" spans="1:65" s="2" customFormat="1" ht="62.65" customHeight="1">
      <c r="A286" s="34"/>
      <c r="B286" s="35"/>
      <c r="C286" s="187" t="s">
        <v>468</v>
      </c>
      <c r="D286" s="187" t="s">
        <v>155</v>
      </c>
      <c r="E286" s="188" t="s">
        <v>1510</v>
      </c>
      <c r="F286" s="189" t="s">
        <v>1511</v>
      </c>
      <c r="G286" s="190" t="s">
        <v>170</v>
      </c>
      <c r="H286" s="191">
        <v>2</v>
      </c>
      <c r="I286" s="192"/>
      <c r="J286" s="193">
        <f>ROUND(I286*H286,2)</f>
        <v>0</v>
      </c>
      <c r="K286" s="194"/>
      <c r="L286" s="39"/>
      <c r="M286" s="195" t="s">
        <v>1</v>
      </c>
      <c r="N286" s="196" t="s">
        <v>42</v>
      </c>
      <c r="O286" s="71"/>
      <c r="P286" s="197">
        <f>O286*H286</f>
        <v>0</v>
      </c>
      <c r="Q286" s="197">
        <v>7.8E-2</v>
      </c>
      <c r="R286" s="197">
        <f>Q286*H286</f>
        <v>0.156</v>
      </c>
      <c r="S286" s="197">
        <v>0</v>
      </c>
      <c r="T286" s="19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159</v>
      </c>
      <c r="AT286" s="199" t="s">
        <v>155</v>
      </c>
      <c r="AU286" s="199" t="s">
        <v>87</v>
      </c>
      <c r="AY286" s="17" t="s">
        <v>152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7" t="s">
        <v>85</v>
      </c>
      <c r="BK286" s="200">
        <f>ROUND(I286*H286,2)</f>
        <v>0</v>
      </c>
      <c r="BL286" s="17" t="s">
        <v>159</v>
      </c>
      <c r="BM286" s="199" t="s">
        <v>1512</v>
      </c>
    </row>
    <row r="287" spans="1:65" s="2" customFormat="1" ht="19.5">
      <c r="A287" s="34"/>
      <c r="B287" s="35"/>
      <c r="C287" s="36"/>
      <c r="D287" s="203" t="s">
        <v>172</v>
      </c>
      <c r="E287" s="36"/>
      <c r="F287" s="213" t="s">
        <v>1509</v>
      </c>
      <c r="G287" s="36"/>
      <c r="H287" s="36"/>
      <c r="I287" s="214"/>
      <c r="J287" s="36"/>
      <c r="K287" s="36"/>
      <c r="L287" s="39"/>
      <c r="M287" s="215"/>
      <c r="N287" s="216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172</v>
      </c>
      <c r="AU287" s="17" t="s">
        <v>87</v>
      </c>
    </row>
    <row r="288" spans="1:65" s="2" customFormat="1" ht="16.5" customHeight="1">
      <c r="A288" s="34"/>
      <c r="B288" s="35"/>
      <c r="C288" s="187" t="s">
        <v>473</v>
      </c>
      <c r="D288" s="187" t="s">
        <v>155</v>
      </c>
      <c r="E288" s="188" t="s">
        <v>1513</v>
      </c>
      <c r="F288" s="189" t="s">
        <v>1514</v>
      </c>
      <c r="G288" s="190" t="s">
        <v>198</v>
      </c>
      <c r="H288" s="191">
        <v>25</v>
      </c>
      <c r="I288" s="192"/>
      <c r="J288" s="193">
        <f>ROUND(I288*H288,2)</f>
        <v>0</v>
      </c>
      <c r="K288" s="194"/>
      <c r="L288" s="39"/>
      <c r="M288" s="195" t="s">
        <v>1</v>
      </c>
      <c r="N288" s="196" t="s">
        <v>42</v>
      </c>
      <c r="O288" s="71"/>
      <c r="P288" s="197">
        <f>O288*H288</f>
        <v>0</v>
      </c>
      <c r="Q288" s="197">
        <v>0</v>
      </c>
      <c r="R288" s="197">
        <f>Q288*H288</f>
        <v>0</v>
      </c>
      <c r="S288" s="197">
        <v>0.23</v>
      </c>
      <c r="T288" s="198">
        <f>S288*H288</f>
        <v>5.75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159</v>
      </c>
      <c r="AT288" s="199" t="s">
        <v>155</v>
      </c>
      <c r="AU288" s="199" t="s">
        <v>87</v>
      </c>
      <c r="AY288" s="17" t="s">
        <v>152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85</v>
      </c>
      <c r="BK288" s="200">
        <f>ROUND(I288*H288,2)</f>
        <v>0</v>
      </c>
      <c r="BL288" s="17" t="s">
        <v>159</v>
      </c>
      <c r="BM288" s="199" t="s">
        <v>1515</v>
      </c>
    </row>
    <row r="289" spans="1:65" s="2" customFormat="1" ht="24.2" customHeight="1">
      <c r="A289" s="34"/>
      <c r="B289" s="35"/>
      <c r="C289" s="187" t="s">
        <v>270</v>
      </c>
      <c r="D289" s="187" t="s">
        <v>155</v>
      </c>
      <c r="E289" s="188" t="s">
        <v>1516</v>
      </c>
      <c r="F289" s="189" t="s">
        <v>1517</v>
      </c>
      <c r="G289" s="190" t="s">
        <v>198</v>
      </c>
      <c r="H289" s="191">
        <v>25</v>
      </c>
      <c r="I289" s="192"/>
      <c r="J289" s="193">
        <f>ROUND(I289*H289,2)</f>
        <v>0</v>
      </c>
      <c r="K289" s="194"/>
      <c r="L289" s="39"/>
      <c r="M289" s="195" t="s">
        <v>1</v>
      </c>
      <c r="N289" s="196" t="s">
        <v>42</v>
      </c>
      <c r="O289" s="71"/>
      <c r="P289" s="197">
        <f>O289*H289</f>
        <v>0</v>
      </c>
      <c r="Q289" s="197">
        <v>0</v>
      </c>
      <c r="R289" s="197">
        <f>Q289*H289</f>
        <v>0</v>
      </c>
      <c r="S289" s="197">
        <v>0.06</v>
      </c>
      <c r="T289" s="198">
        <f>S289*H289</f>
        <v>1.5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9" t="s">
        <v>159</v>
      </c>
      <c r="AT289" s="199" t="s">
        <v>155</v>
      </c>
      <c r="AU289" s="199" t="s">
        <v>87</v>
      </c>
      <c r="AY289" s="17" t="s">
        <v>152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7" t="s">
        <v>85</v>
      </c>
      <c r="BK289" s="200">
        <f>ROUND(I289*H289,2)</f>
        <v>0</v>
      </c>
      <c r="BL289" s="17" t="s">
        <v>159</v>
      </c>
      <c r="BM289" s="199" t="s">
        <v>1518</v>
      </c>
    </row>
    <row r="290" spans="1:65" s="13" customFormat="1" ht="11.25">
      <c r="B290" s="201"/>
      <c r="C290" s="202"/>
      <c r="D290" s="203" t="s">
        <v>161</v>
      </c>
      <c r="E290" s="204" t="s">
        <v>1</v>
      </c>
      <c r="F290" s="205" t="s">
        <v>1378</v>
      </c>
      <c r="G290" s="202"/>
      <c r="H290" s="206">
        <v>25</v>
      </c>
      <c r="I290" s="207"/>
      <c r="J290" s="202"/>
      <c r="K290" s="202"/>
      <c r="L290" s="208"/>
      <c r="M290" s="209"/>
      <c r="N290" s="210"/>
      <c r="O290" s="210"/>
      <c r="P290" s="210"/>
      <c r="Q290" s="210"/>
      <c r="R290" s="210"/>
      <c r="S290" s="210"/>
      <c r="T290" s="211"/>
      <c r="AT290" s="212" t="s">
        <v>161</v>
      </c>
      <c r="AU290" s="212" t="s">
        <v>87</v>
      </c>
      <c r="AV290" s="13" t="s">
        <v>87</v>
      </c>
      <c r="AW290" s="13" t="s">
        <v>34</v>
      </c>
      <c r="AX290" s="13" t="s">
        <v>85</v>
      </c>
      <c r="AY290" s="212" t="s">
        <v>152</v>
      </c>
    </row>
    <row r="291" spans="1:65" s="2" customFormat="1" ht="24.2" customHeight="1">
      <c r="A291" s="34"/>
      <c r="B291" s="35"/>
      <c r="C291" s="187" t="s">
        <v>480</v>
      </c>
      <c r="D291" s="187" t="s">
        <v>155</v>
      </c>
      <c r="E291" s="188" t="s">
        <v>1519</v>
      </c>
      <c r="F291" s="189" t="s">
        <v>1520</v>
      </c>
      <c r="G291" s="190" t="s">
        <v>198</v>
      </c>
      <c r="H291" s="191">
        <v>15</v>
      </c>
      <c r="I291" s="192"/>
      <c r="J291" s="193">
        <f>ROUND(I291*H291,2)</f>
        <v>0</v>
      </c>
      <c r="K291" s="194"/>
      <c r="L291" s="39"/>
      <c r="M291" s="195" t="s">
        <v>1</v>
      </c>
      <c r="N291" s="196" t="s">
        <v>42</v>
      </c>
      <c r="O291" s="71"/>
      <c r="P291" s="197">
        <f>O291*H291</f>
        <v>0</v>
      </c>
      <c r="Q291" s="197">
        <v>0.24895999999999999</v>
      </c>
      <c r="R291" s="197">
        <f>Q291*H291</f>
        <v>3.7343999999999999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159</v>
      </c>
      <c r="AT291" s="199" t="s">
        <v>155</v>
      </c>
      <c r="AU291" s="199" t="s">
        <v>87</v>
      </c>
      <c r="AY291" s="17" t="s">
        <v>152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85</v>
      </c>
      <c r="BK291" s="200">
        <f>ROUND(I291*H291,2)</f>
        <v>0</v>
      </c>
      <c r="BL291" s="17" t="s">
        <v>159</v>
      </c>
      <c r="BM291" s="199" t="s">
        <v>1521</v>
      </c>
    </row>
    <row r="292" spans="1:65" s="2" customFormat="1" ht="16.5" customHeight="1">
      <c r="A292" s="34"/>
      <c r="B292" s="35"/>
      <c r="C292" s="187" t="s">
        <v>484</v>
      </c>
      <c r="D292" s="187" t="s">
        <v>155</v>
      </c>
      <c r="E292" s="188" t="s">
        <v>1522</v>
      </c>
      <c r="F292" s="189" t="s">
        <v>1523</v>
      </c>
      <c r="G292" s="190" t="s">
        <v>158</v>
      </c>
      <c r="H292" s="191">
        <v>6.85</v>
      </c>
      <c r="I292" s="192"/>
      <c r="J292" s="193">
        <f>ROUND(I292*H292,2)</f>
        <v>0</v>
      </c>
      <c r="K292" s="194"/>
      <c r="L292" s="39"/>
      <c r="M292" s="195" t="s">
        <v>1</v>
      </c>
      <c r="N292" s="196" t="s">
        <v>42</v>
      </c>
      <c r="O292" s="71"/>
      <c r="P292" s="197">
        <f>O292*H292</f>
        <v>0</v>
      </c>
      <c r="Q292" s="197">
        <v>0</v>
      </c>
      <c r="R292" s="197">
        <f>Q292*H292</f>
        <v>0</v>
      </c>
      <c r="S292" s="197">
        <v>2</v>
      </c>
      <c r="T292" s="198">
        <f>S292*H292</f>
        <v>13.7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9" t="s">
        <v>159</v>
      </c>
      <c r="AT292" s="199" t="s">
        <v>155</v>
      </c>
      <c r="AU292" s="199" t="s">
        <v>87</v>
      </c>
      <c r="AY292" s="17" t="s">
        <v>152</v>
      </c>
      <c r="BE292" s="200">
        <f>IF(N292="základní",J292,0)</f>
        <v>0</v>
      </c>
      <c r="BF292" s="200">
        <f>IF(N292="snížená",J292,0)</f>
        <v>0</v>
      </c>
      <c r="BG292" s="200">
        <f>IF(N292="zákl. přenesená",J292,0)</f>
        <v>0</v>
      </c>
      <c r="BH292" s="200">
        <f>IF(N292="sníž. přenesená",J292,0)</f>
        <v>0</v>
      </c>
      <c r="BI292" s="200">
        <f>IF(N292="nulová",J292,0)</f>
        <v>0</v>
      </c>
      <c r="BJ292" s="17" t="s">
        <v>85</v>
      </c>
      <c r="BK292" s="200">
        <f>ROUND(I292*H292,2)</f>
        <v>0</v>
      </c>
      <c r="BL292" s="17" t="s">
        <v>159</v>
      </c>
      <c r="BM292" s="199" t="s">
        <v>1524</v>
      </c>
    </row>
    <row r="293" spans="1:65" s="13" customFormat="1" ht="11.25">
      <c r="B293" s="201"/>
      <c r="C293" s="202"/>
      <c r="D293" s="203" t="s">
        <v>161</v>
      </c>
      <c r="E293" s="204" t="s">
        <v>1</v>
      </c>
      <c r="F293" s="205" t="s">
        <v>1525</v>
      </c>
      <c r="G293" s="202"/>
      <c r="H293" s="206">
        <v>5.85</v>
      </c>
      <c r="I293" s="207"/>
      <c r="J293" s="202"/>
      <c r="K293" s="202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161</v>
      </c>
      <c r="AU293" s="212" t="s">
        <v>87</v>
      </c>
      <c r="AV293" s="13" t="s">
        <v>87</v>
      </c>
      <c r="AW293" s="13" t="s">
        <v>34</v>
      </c>
      <c r="AX293" s="13" t="s">
        <v>77</v>
      </c>
      <c r="AY293" s="212" t="s">
        <v>152</v>
      </c>
    </row>
    <row r="294" spans="1:65" s="13" customFormat="1" ht="11.25">
      <c r="B294" s="201"/>
      <c r="C294" s="202"/>
      <c r="D294" s="203" t="s">
        <v>161</v>
      </c>
      <c r="E294" s="204" t="s">
        <v>1</v>
      </c>
      <c r="F294" s="205" t="s">
        <v>1526</v>
      </c>
      <c r="G294" s="202"/>
      <c r="H294" s="206">
        <v>1</v>
      </c>
      <c r="I294" s="207"/>
      <c r="J294" s="202"/>
      <c r="K294" s="202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161</v>
      </c>
      <c r="AU294" s="212" t="s">
        <v>87</v>
      </c>
      <c r="AV294" s="13" t="s">
        <v>87</v>
      </c>
      <c r="AW294" s="13" t="s">
        <v>34</v>
      </c>
      <c r="AX294" s="13" t="s">
        <v>77</v>
      </c>
      <c r="AY294" s="212" t="s">
        <v>152</v>
      </c>
    </row>
    <row r="295" spans="1:65" s="14" customFormat="1" ht="11.25">
      <c r="B295" s="217"/>
      <c r="C295" s="218"/>
      <c r="D295" s="203" t="s">
        <v>161</v>
      </c>
      <c r="E295" s="219" t="s">
        <v>1</v>
      </c>
      <c r="F295" s="220" t="s">
        <v>203</v>
      </c>
      <c r="G295" s="218"/>
      <c r="H295" s="221">
        <v>6.85</v>
      </c>
      <c r="I295" s="222"/>
      <c r="J295" s="218"/>
      <c r="K295" s="218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161</v>
      </c>
      <c r="AU295" s="227" t="s">
        <v>87</v>
      </c>
      <c r="AV295" s="14" t="s">
        <v>159</v>
      </c>
      <c r="AW295" s="14" t="s">
        <v>34</v>
      </c>
      <c r="AX295" s="14" t="s">
        <v>85</v>
      </c>
      <c r="AY295" s="227" t="s">
        <v>152</v>
      </c>
    </row>
    <row r="296" spans="1:65" s="2" customFormat="1" ht="21.75" customHeight="1">
      <c r="A296" s="34"/>
      <c r="B296" s="35"/>
      <c r="C296" s="187" t="s">
        <v>488</v>
      </c>
      <c r="D296" s="187" t="s">
        <v>155</v>
      </c>
      <c r="E296" s="188" t="s">
        <v>1527</v>
      </c>
      <c r="F296" s="189" t="s">
        <v>1528</v>
      </c>
      <c r="G296" s="190" t="s">
        <v>198</v>
      </c>
      <c r="H296" s="191">
        <v>15</v>
      </c>
      <c r="I296" s="192"/>
      <c r="J296" s="193">
        <f>ROUND(I296*H296,2)</f>
        <v>0</v>
      </c>
      <c r="K296" s="194"/>
      <c r="L296" s="39"/>
      <c r="M296" s="195" t="s">
        <v>1</v>
      </c>
      <c r="N296" s="196" t="s">
        <v>42</v>
      </c>
      <c r="O296" s="71"/>
      <c r="P296" s="197">
        <f>O296*H296</f>
        <v>0</v>
      </c>
      <c r="Q296" s="197">
        <v>0</v>
      </c>
      <c r="R296" s="197">
        <f>Q296*H296</f>
        <v>0</v>
      </c>
      <c r="S296" s="197">
        <v>0.35</v>
      </c>
      <c r="T296" s="198">
        <f>S296*H296</f>
        <v>5.25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159</v>
      </c>
      <c r="AT296" s="199" t="s">
        <v>155</v>
      </c>
      <c r="AU296" s="199" t="s">
        <v>87</v>
      </c>
      <c r="AY296" s="17" t="s">
        <v>152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7" t="s">
        <v>85</v>
      </c>
      <c r="BK296" s="200">
        <f>ROUND(I296*H296,2)</f>
        <v>0</v>
      </c>
      <c r="BL296" s="17" t="s">
        <v>159</v>
      </c>
      <c r="BM296" s="199" t="s">
        <v>1529</v>
      </c>
    </row>
    <row r="297" spans="1:65" s="2" customFormat="1" ht="16.5" customHeight="1">
      <c r="A297" s="34"/>
      <c r="B297" s="35"/>
      <c r="C297" s="187" t="s">
        <v>492</v>
      </c>
      <c r="D297" s="187" t="s">
        <v>155</v>
      </c>
      <c r="E297" s="188" t="s">
        <v>1530</v>
      </c>
      <c r="F297" s="189" t="s">
        <v>1531</v>
      </c>
      <c r="G297" s="190" t="s">
        <v>198</v>
      </c>
      <c r="H297" s="191">
        <v>27</v>
      </c>
      <c r="I297" s="192"/>
      <c r="J297" s="193">
        <f>ROUND(I297*H297,2)</f>
        <v>0</v>
      </c>
      <c r="K297" s="194"/>
      <c r="L297" s="39"/>
      <c r="M297" s="195" t="s">
        <v>1</v>
      </c>
      <c r="N297" s="196" t="s">
        <v>42</v>
      </c>
      <c r="O297" s="71"/>
      <c r="P297" s="197">
        <f>O297*H297</f>
        <v>0</v>
      </c>
      <c r="Q297" s="197">
        <v>8.0000000000000007E-5</v>
      </c>
      <c r="R297" s="197">
        <f>Q297*H297</f>
        <v>2.16E-3</v>
      </c>
      <c r="S297" s="197">
        <v>1.7999999999999999E-2</v>
      </c>
      <c r="T297" s="198">
        <f>S297*H297</f>
        <v>0.48599999999999999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9" t="s">
        <v>159</v>
      </c>
      <c r="AT297" s="199" t="s">
        <v>155</v>
      </c>
      <c r="AU297" s="199" t="s">
        <v>87</v>
      </c>
      <c r="AY297" s="17" t="s">
        <v>152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7" t="s">
        <v>85</v>
      </c>
      <c r="BK297" s="200">
        <f>ROUND(I297*H297,2)</f>
        <v>0</v>
      </c>
      <c r="BL297" s="17" t="s">
        <v>159</v>
      </c>
      <c r="BM297" s="199" t="s">
        <v>1532</v>
      </c>
    </row>
    <row r="298" spans="1:65" s="2" customFormat="1" ht="24.2" customHeight="1">
      <c r="A298" s="34"/>
      <c r="B298" s="35"/>
      <c r="C298" s="187" t="s">
        <v>496</v>
      </c>
      <c r="D298" s="187" t="s">
        <v>155</v>
      </c>
      <c r="E298" s="188" t="s">
        <v>751</v>
      </c>
      <c r="F298" s="189" t="s">
        <v>752</v>
      </c>
      <c r="G298" s="190" t="s">
        <v>165</v>
      </c>
      <c r="H298" s="191">
        <v>97.5</v>
      </c>
      <c r="I298" s="192"/>
      <c r="J298" s="193">
        <f>ROUND(I298*H298,2)</f>
        <v>0</v>
      </c>
      <c r="K298" s="194"/>
      <c r="L298" s="39"/>
      <c r="M298" s="195" t="s">
        <v>1</v>
      </c>
      <c r="N298" s="196" t="s">
        <v>42</v>
      </c>
      <c r="O298" s="71"/>
      <c r="P298" s="197">
        <f>O298*H298</f>
        <v>0</v>
      </c>
      <c r="Q298" s="197">
        <v>0</v>
      </c>
      <c r="R298" s="197">
        <f>Q298*H298</f>
        <v>0</v>
      </c>
      <c r="S298" s="197">
        <v>0</v>
      </c>
      <c r="T298" s="19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159</v>
      </c>
      <c r="AT298" s="199" t="s">
        <v>155</v>
      </c>
      <c r="AU298" s="199" t="s">
        <v>87</v>
      </c>
      <c r="AY298" s="17" t="s">
        <v>152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7" t="s">
        <v>85</v>
      </c>
      <c r="BK298" s="200">
        <f>ROUND(I298*H298,2)</f>
        <v>0</v>
      </c>
      <c r="BL298" s="17" t="s">
        <v>159</v>
      </c>
      <c r="BM298" s="199" t="s">
        <v>1533</v>
      </c>
    </row>
    <row r="299" spans="1:65" s="13" customFormat="1" ht="11.25">
      <c r="B299" s="201"/>
      <c r="C299" s="202"/>
      <c r="D299" s="203" t="s">
        <v>161</v>
      </c>
      <c r="E299" s="204" t="s">
        <v>1</v>
      </c>
      <c r="F299" s="205" t="s">
        <v>1534</v>
      </c>
      <c r="G299" s="202"/>
      <c r="H299" s="206">
        <v>97.5</v>
      </c>
      <c r="I299" s="207"/>
      <c r="J299" s="202"/>
      <c r="K299" s="202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161</v>
      </c>
      <c r="AU299" s="212" t="s">
        <v>87</v>
      </c>
      <c r="AV299" s="13" t="s">
        <v>87</v>
      </c>
      <c r="AW299" s="13" t="s">
        <v>34</v>
      </c>
      <c r="AX299" s="13" t="s">
        <v>85</v>
      </c>
      <c r="AY299" s="212" t="s">
        <v>152</v>
      </c>
    </row>
    <row r="300" spans="1:65" s="2" customFormat="1" ht="24.2" customHeight="1">
      <c r="A300" s="34"/>
      <c r="B300" s="35"/>
      <c r="C300" s="187" t="s">
        <v>502</v>
      </c>
      <c r="D300" s="187" t="s">
        <v>155</v>
      </c>
      <c r="E300" s="188" t="s">
        <v>1535</v>
      </c>
      <c r="F300" s="189" t="s">
        <v>1536</v>
      </c>
      <c r="G300" s="190" t="s">
        <v>165</v>
      </c>
      <c r="H300" s="191">
        <v>97.5</v>
      </c>
      <c r="I300" s="192"/>
      <c r="J300" s="193">
        <f>ROUND(I300*H300,2)</f>
        <v>0</v>
      </c>
      <c r="K300" s="194"/>
      <c r="L300" s="39"/>
      <c r="M300" s="195" t="s">
        <v>1</v>
      </c>
      <c r="N300" s="196" t="s">
        <v>42</v>
      </c>
      <c r="O300" s="71"/>
      <c r="P300" s="197">
        <f>O300*H300</f>
        <v>0</v>
      </c>
      <c r="Q300" s="197">
        <v>2.0999999999999999E-3</v>
      </c>
      <c r="R300" s="197">
        <f>Q300*H300</f>
        <v>0.20474999999999999</v>
      </c>
      <c r="S300" s="197">
        <v>0</v>
      </c>
      <c r="T300" s="19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159</v>
      </c>
      <c r="AT300" s="199" t="s">
        <v>155</v>
      </c>
      <c r="AU300" s="199" t="s">
        <v>87</v>
      </c>
      <c r="AY300" s="17" t="s">
        <v>152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7" t="s">
        <v>85</v>
      </c>
      <c r="BK300" s="200">
        <f>ROUND(I300*H300,2)</f>
        <v>0</v>
      </c>
      <c r="BL300" s="17" t="s">
        <v>159</v>
      </c>
      <c r="BM300" s="199" t="s">
        <v>1537</v>
      </c>
    </row>
    <row r="301" spans="1:65" s="2" customFormat="1" ht="21.75" customHeight="1">
      <c r="A301" s="34"/>
      <c r="B301" s="35"/>
      <c r="C301" s="187" t="s">
        <v>506</v>
      </c>
      <c r="D301" s="187" t="s">
        <v>155</v>
      </c>
      <c r="E301" s="188" t="s">
        <v>1538</v>
      </c>
      <c r="F301" s="189" t="s">
        <v>1539</v>
      </c>
      <c r="G301" s="190" t="s">
        <v>165</v>
      </c>
      <c r="H301" s="191">
        <v>97.5</v>
      </c>
      <c r="I301" s="192"/>
      <c r="J301" s="193">
        <f>ROUND(I301*H301,2)</f>
        <v>0</v>
      </c>
      <c r="K301" s="194"/>
      <c r="L301" s="39"/>
      <c r="M301" s="195" t="s">
        <v>1</v>
      </c>
      <c r="N301" s="196" t="s">
        <v>42</v>
      </c>
      <c r="O301" s="71"/>
      <c r="P301" s="197">
        <f>O301*H301</f>
        <v>0</v>
      </c>
      <c r="Q301" s="197">
        <v>0.01</v>
      </c>
      <c r="R301" s="197">
        <f>Q301*H301</f>
        <v>0.97499999999999998</v>
      </c>
      <c r="S301" s="197">
        <v>0</v>
      </c>
      <c r="T301" s="19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9" t="s">
        <v>159</v>
      </c>
      <c r="AT301" s="199" t="s">
        <v>155</v>
      </c>
      <c r="AU301" s="199" t="s">
        <v>87</v>
      </c>
      <c r="AY301" s="17" t="s">
        <v>152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7" t="s">
        <v>85</v>
      </c>
      <c r="BK301" s="200">
        <f>ROUND(I301*H301,2)</f>
        <v>0</v>
      </c>
      <c r="BL301" s="17" t="s">
        <v>159</v>
      </c>
      <c r="BM301" s="199" t="s">
        <v>1540</v>
      </c>
    </row>
    <row r="302" spans="1:65" s="2" customFormat="1" ht="24.2" customHeight="1">
      <c r="A302" s="34"/>
      <c r="B302" s="35"/>
      <c r="C302" s="187" t="s">
        <v>510</v>
      </c>
      <c r="D302" s="187" t="s">
        <v>155</v>
      </c>
      <c r="E302" s="188" t="s">
        <v>1541</v>
      </c>
      <c r="F302" s="189" t="s">
        <v>1542</v>
      </c>
      <c r="G302" s="190" t="s">
        <v>165</v>
      </c>
      <c r="H302" s="191">
        <v>97.5</v>
      </c>
      <c r="I302" s="192"/>
      <c r="J302" s="193">
        <f>ROUND(I302*H302,2)</f>
        <v>0</v>
      </c>
      <c r="K302" s="194"/>
      <c r="L302" s="39"/>
      <c r="M302" s="195" t="s">
        <v>1</v>
      </c>
      <c r="N302" s="196" t="s">
        <v>42</v>
      </c>
      <c r="O302" s="71"/>
      <c r="P302" s="197">
        <f>O302*H302</f>
        <v>0</v>
      </c>
      <c r="Q302" s="197">
        <v>1.09E-3</v>
      </c>
      <c r="R302" s="197">
        <f>Q302*H302</f>
        <v>0.10627500000000001</v>
      </c>
      <c r="S302" s="197">
        <v>0</v>
      </c>
      <c r="T302" s="19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159</v>
      </c>
      <c r="AT302" s="199" t="s">
        <v>155</v>
      </c>
      <c r="AU302" s="199" t="s">
        <v>87</v>
      </c>
      <c r="AY302" s="17" t="s">
        <v>152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7" t="s">
        <v>85</v>
      </c>
      <c r="BK302" s="200">
        <f>ROUND(I302*H302,2)</f>
        <v>0</v>
      </c>
      <c r="BL302" s="17" t="s">
        <v>159</v>
      </c>
      <c r="BM302" s="199" t="s">
        <v>1543</v>
      </c>
    </row>
    <row r="303" spans="1:65" s="12" customFormat="1" ht="22.9" customHeight="1">
      <c r="B303" s="171"/>
      <c r="C303" s="172"/>
      <c r="D303" s="173" t="s">
        <v>76</v>
      </c>
      <c r="E303" s="185" t="s">
        <v>220</v>
      </c>
      <c r="F303" s="185" t="s">
        <v>221</v>
      </c>
      <c r="G303" s="172"/>
      <c r="H303" s="172"/>
      <c r="I303" s="175"/>
      <c r="J303" s="186">
        <f>BK303</f>
        <v>0</v>
      </c>
      <c r="K303" s="172"/>
      <c r="L303" s="177"/>
      <c r="M303" s="178"/>
      <c r="N303" s="179"/>
      <c r="O303" s="179"/>
      <c r="P303" s="180">
        <f>SUM(P304:P314)</f>
        <v>0</v>
      </c>
      <c r="Q303" s="179"/>
      <c r="R303" s="180">
        <f>SUM(R304:R314)</f>
        <v>0</v>
      </c>
      <c r="S303" s="179"/>
      <c r="T303" s="181">
        <f>SUM(T304:T314)</f>
        <v>0</v>
      </c>
      <c r="AR303" s="182" t="s">
        <v>85</v>
      </c>
      <c r="AT303" s="183" t="s">
        <v>76</v>
      </c>
      <c r="AU303" s="183" t="s">
        <v>85</v>
      </c>
      <c r="AY303" s="182" t="s">
        <v>152</v>
      </c>
      <c r="BK303" s="184">
        <f>SUM(BK304:BK314)</f>
        <v>0</v>
      </c>
    </row>
    <row r="304" spans="1:65" s="2" customFormat="1" ht="21.75" customHeight="1">
      <c r="A304" s="34"/>
      <c r="B304" s="35"/>
      <c r="C304" s="187" t="s">
        <v>514</v>
      </c>
      <c r="D304" s="187" t="s">
        <v>155</v>
      </c>
      <c r="E304" s="188" t="s">
        <v>1544</v>
      </c>
      <c r="F304" s="189" t="s">
        <v>1545</v>
      </c>
      <c r="G304" s="190" t="s">
        <v>225</v>
      </c>
      <c r="H304" s="191">
        <v>139.34100000000001</v>
      </c>
      <c r="I304" s="192"/>
      <c r="J304" s="193">
        <f>ROUND(I304*H304,2)</f>
        <v>0</v>
      </c>
      <c r="K304" s="194"/>
      <c r="L304" s="39"/>
      <c r="M304" s="195" t="s">
        <v>1</v>
      </c>
      <c r="N304" s="196" t="s">
        <v>42</v>
      </c>
      <c r="O304" s="71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159</v>
      </c>
      <c r="AT304" s="199" t="s">
        <v>155</v>
      </c>
      <c r="AU304" s="199" t="s">
        <v>87</v>
      </c>
      <c r="AY304" s="17" t="s">
        <v>152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85</v>
      </c>
      <c r="BK304" s="200">
        <f>ROUND(I304*H304,2)</f>
        <v>0</v>
      </c>
      <c r="BL304" s="17" t="s">
        <v>159</v>
      </c>
      <c r="BM304" s="199" t="s">
        <v>1546</v>
      </c>
    </row>
    <row r="305" spans="1:65" s="2" customFormat="1" ht="24.2" customHeight="1">
      <c r="A305" s="34"/>
      <c r="B305" s="35"/>
      <c r="C305" s="187" t="s">
        <v>518</v>
      </c>
      <c r="D305" s="187" t="s">
        <v>155</v>
      </c>
      <c r="E305" s="188" t="s">
        <v>1547</v>
      </c>
      <c r="F305" s="189" t="s">
        <v>1548</v>
      </c>
      <c r="G305" s="190" t="s">
        <v>225</v>
      </c>
      <c r="H305" s="191">
        <v>2647.4789999999998</v>
      </c>
      <c r="I305" s="192"/>
      <c r="J305" s="193">
        <f>ROUND(I305*H305,2)</f>
        <v>0</v>
      </c>
      <c r="K305" s="194"/>
      <c r="L305" s="39"/>
      <c r="M305" s="195" t="s">
        <v>1</v>
      </c>
      <c r="N305" s="196" t="s">
        <v>42</v>
      </c>
      <c r="O305" s="71"/>
      <c r="P305" s="197">
        <f>O305*H305</f>
        <v>0</v>
      </c>
      <c r="Q305" s="197">
        <v>0</v>
      </c>
      <c r="R305" s="197">
        <f>Q305*H305</f>
        <v>0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159</v>
      </c>
      <c r="AT305" s="199" t="s">
        <v>155</v>
      </c>
      <c r="AU305" s="199" t="s">
        <v>87</v>
      </c>
      <c r="AY305" s="17" t="s">
        <v>152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85</v>
      </c>
      <c r="BK305" s="200">
        <f>ROUND(I305*H305,2)</f>
        <v>0</v>
      </c>
      <c r="BL305" s="17" t="s">
        <v>159</v>
      </c>
      <c r="BM305" s="199" t="s">
        <v>1549</v>
      </c>
    </row>
    <row r="306" spans="1:65" s="13" customFormat="1" ht="11.25">
      <c r="B306" s="201"/>
      <c r="C306" s="202"/>
      <c r="D306" s="203" t="s">
        <v>161</v>
      </c>
      <c r="E306" s="202"/>
      <c r="F306" s="205" t="s">
        <v>1550</v>
      </c>
      <c r="G306" s="202"/>
      <c r="H306" s="206">
        <v>2647.4789999999998</v>
      </c>
      <c r="I306" s="207"/>
      <c r="J306" s="202"/>
      <c r="K306" s="202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161</v>
      </c>
      <c r="AU306" s="212" t="s">
        <v>87</v>
      </c>
      <c r="AV306" s="13" t="s">
        <v>87</v>
      </c>
      <c r="AW306" s="13" t="s">
        <v>4</v>
      </c>
      <c r="AX306" s="13" t="s">
        <v>85</v>
      </c>
      <c r="AY306" s="212" t="s">
        <v>152</v>
      </c>
    </row>
    <row r="307" spans="1:65" s="2" customFormat="1" ht="24.2" customHeight="1">
      <c r="A307" s="34"/>
      <c r="B307" s="35"/>
      <c r="C307" s="187" t="s">
        <v>522</v>
      </c>
      <c r="D307" s="187" t="s">
        <v>155</v>
      </c>
      <c r="E307" s="188" t="s">
        <v>1551</v>
      </c>
      <c r="F307" s="189" t="s">
        <v>1552</v>
      </c>
      <c r="G307" s="190" t="s">
        <v>225</v>
      </c>
      <c r="H307" s="191">
        <v>139.34100000000001</v>
      </c>
      <c r="I307" s="192"/>
      <c r="J307" s="193">
        <f>ROUND(I307*H307,2)</f>
        <v>0</v>
      </c>
      <c r="K307" s="194"/>
      <c r="L307" s="39"/>
      <c r="M307" s="195" t="s">
        <v>1</v>
      </c>
      <c r="N307" s="196" t="s">
        <v>42</v>
      </c>
      <c r="O307" s="71"/>
      <c r="P307" s="197">
        <f>O307*H307</f>
        <v>0</v>
      </c>
      <c r="Q307" s="197">
        <v>0</v>
      </c>
      <c r="R307" s="197">
        <f>Q307*H307</f>
        <v>0</v>
      </c>
      <c r="S307" s="197">
        <v>0</v>
      </c>
      <c r="T307" s="19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9" t="s">
        <v>159</v>
      </c>
      <c r="AT307" s="199" t="s">
        <v>155</v>
      </c>
      <c r="AU307" s="199" t="s">
        <v>87</v>
      </c>
      <c r="AY307" s="17" t="s">
        <v>152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7" t="s">
        <v>85</v>
      </c>
      <c r="BK307" s="200">
        <f>ROUND(I307*H307,2)</f>
        <v>0</v>
      </c>
      <c r="BL307" s="17" t="s">
        <v>159</v>
      </c>
      <c r="BM307" s="199" t="s">
        <v>1553</v>
      </c>
    </row>
    <row r="308" spans="1:65" s="2" customFormat="1" ht="24.2" customHeight="1">
      <c r="A308" s="34"/>
      <c r="B308" s="35"/>
      <c r="C308" s="187" t="s">
        <v>528</v>
      </c>
      <c r="D308" s="187" t="s">
        <v>155</v>
      </c>
      <c r="E308" s="188" t="s">
        <v>236</v>
      </c>
      <c r="F308" s="189" t="s">
        <v>237</v>
      </c>
      <c r="G308" s="190" t="s">
        <v>225</v>
      </c>
      <c r="H308" s="191">
        <v>0.48599999999999999</v>
      </c>
      <c r="I308" s="192"/>
      <c r="J308" s="193">
        <f>ROUND(I308*H308,2)</f>
        <v>0</v>
      </c>
      <c r="K308" s="194"/>
      <c r="L308" s="39"/>
      <c r="M308" s="195" t="s">
        <v>1</v>
      </c>
      <c r="N308" s="196" t="s">
        <v>42</v>
      </c>
      <c r="O308" s="71"/>
      <c r="P308" s="197">
        <f>O308*H308</f>
        <v>0</v>
      </c>
      <c r="Q308" s="197">
        <v>0</v>
      </c>
      <c r="R308" s="197">
        <f>Q308*H308</f>
        <v>0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159</v>
      </c>
      <c r="AT308" s="199" t="s">
        <v>155</v>
      </c>
      <c r="AU308" s="199" t="s">
        <v>87</v>
      </c>
      <c r="AY308" s="17" t="s">
        <v>152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7" t="s">
        <v>85</v>
      </c>
      <c r="BK308" s="200">
        <f>ROUND(I308*H308,2)</f>
        <v>0</v>
      </c>
      <c r="BL308" s="17" t="s">
        <v>159</v>
      </c>
      <c r="BM308" s="199" t="s">
        <v>1554</v>
      </c>
    </row>
    <row r="309" spans="1:65" s="2" customFormat="1" ht="78">
      <c r="A309" s="34"/>
      <c r="B309" s="35"/>
      <c r="C309" s="36"/>
      <c r="D309" s="203" t="s">
        <v>172</v>
      </c>
      <c r="E309" s="36"/>
      <c r="F309" s="213" t="s">
        <v>774</v>
      </c>
      <c r="G309" s="36"/>
      <c r="H309" s="36"/>
      <c r="I309" s="214"/>
      <c r="J309" s="36"/>
      <c r="K309" s="36"/>
      <c r="L309" s="39"/>
      <c r="M309" s="215"/>
      <c r="N309" s="216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172</v>
      </c>
      <c r="AU309" s="17" t="s">
        <v>87</v>
      </c>
    </row>
    <row r="310" spans="1:65" s="2" customFormat="1" ht="33" customHeight="1">
      <c r="A310" s="34"/>
      <c r="B310" s="35"/>
      <c r="C310" s="187" t="s">
        <v>533</v>
      </c>
      <c r="D310" s="187" t="s">
        <v>155</v>
      </c>
      <c r="E310" s="188" t="s">
        <v>1555</v>
      </c>
      <c r="F310" s="189" t="s">
        <v>1556</v>
      </c>
      <c r="G310" s="190" t="s">
        <v>225</v>
      </c>
      <c r="H310" s="191">
        <v>87.483999999999995</v>
      </c>
      <c r="I310" s="192"/>
      <c r="J310" s="193">
        <f>ROUND(I310*H310,2)</f>
        <v>0</v>
      </c>
      <c r="K310" s="194"/>
      <c r="L310" s="39"/>
      <c r="M310" s="195" t="s">
        <v>1</v>
      </c>
      <c r="N310" s="196" t="s">
        <v>42</v>
      </c>
      <c r="O310" s="71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9" t="s">
        <v>159</v>
      </c>
      <c r="AT310" s="199" t="s">
        <v>155</v>
      </c>
      <c r="AU310" s="199" t="s">
        <v>87</v>
      </c>
      <c r="AY310" s="17" t="s">
        <v>152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7" t="s">
        <v>85</v>
      </c>
      <c r="BK310" s="200">
        <f>ROUND(I310*H310,2)</f>
        <v>0</v>
      </c>
      <c r="BL310" s="17" t="s">
        <v>159</v>
      </c>
      <c r="BM310" s="199" t="s">
        <v>1557</v>
      </c>
    </row>
    <row r="311" spans="1:65" s="13" customFormat="1" ht="11.25">
      <c r="B311" s="201"/>
      <c r="C311" s="202"/>
      <c r="D311" s="203" t="s">
        <v>161</v>
      </c>
      <c r="E311" s="204" t="s">
        <v>1</v>
      </c>
      <c r="F311" s="205" t="s">
        <v>1558</v>
      </c>
      <c r="G311" s="202"/>
      <c r="H311" s="206">
        <v>87.483999999999995</v>
      </c>
      <c r="I311" s="207"/>
      <c r="J311" s="202"/>
      <c r="K311" s="202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161</v>
      </c>
      <c r="AU311" s="212" t="s">
        <v>87</v>
      </c>
      <c r="AV311" s="13" t="s">
        <v>87</v>
      </c>
      <c r="AW311" s="13" t="s">
        <v>34</v>
      </c>
      <c r="AX311" s="13" t="s">
        <v>85</v>
      </c>
      <c r="AY311" s="212" t="s">
        <v>152</v>
      </c>
    </row>
    <row r="312" spans="1:65" s="2" customFormat="1" ht="44.25" customHeight="1">
      <c r="A312" s="34"/>
      <c r="B312" s="35"/>
      <c r="C312" s="187" t="s">
        <v>537</v>
      </c>
      <c r="D312" s="187" t="s">
        <v>155</v>
      </c>
      <c r="E312" s="188" t="s">
        <v>775</v>
      </c>
      <c r="F312" s="189" t="s">
        <v>1365</v>
      </c>
      <c r="G312" s="190" t="s">
        <v>225</v>
      </c>
      <c r="H312" s="191">
        <v>42.195</v>
      </c>
      <c r="I312" s="192"/>
      <c r="J312" s="193">
        <f>ROUND(I312*H312,2)</f>
        <v>0</v>
      </c>
      <c r="K312" s="194"/>
      <c r="L312" s="39"/>
      <c r="M312" s="195" t="s">
        <v>1</v>
      </c>
      <c r="N312" s="196" t="s">
        <v>42</v>
      </c>
      <c r="O312" s="71"/>
      <c r="P312" s="197">
        <f>O312*H312</f>
        <v>0</v>
      </c>
      <c r="Q312" s="197">
        <v>0</v>
      </c>
      <c r="R312" s="197">
        <f>Q312*H312</f>
        <v>0</v>
      </c>
      <c r="S312" s="197">
        <v>0</v>
      </c>
      <c r="T312" s="19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159</v>
      </c>
      <c r="AT312" s="199" t="s">
        <v>155</v>
      </c>
      <c r="AU312" s="199" t="s">
        <v>87</v>
      </c>
      <c r="AY312" s="17" t="s">
        <v>152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7" t="s">
        <v>85</v>
      </c>
      <c r="BK312" s="200">
        <f>ROUND(I312*H312,2)</f>
        <v>0</v>
      </c>
      <c r="BL312" s="17" t="s">
        <v>159</v>
      </c>
      <c r="BM312" s="199" t="s">
        <v>1559</v>
      </c>
    </row>
    <row r="313" spans="1:65" s="2" customFormat="1" ht="33" customHeight="1">
      <c r="A313" s="34"/>
      <c r="B313" s="35"/>
      <c r="C313" s="187" t="s">
        <v>541</v>
      </c>
      <c r="D313" s="187" t="s">
        <v>155</v>
      </c>
      <c r="E313" s="188" t="s">
        <v>779</v>
      </c>
      <c r="F313" s="189" t="s">
        <v>780</v>
      </c>
      <c r="G313" s="190" t="s">
        <v>225</v>
      </c>
      <c r="H313" s="191">
        <v>9.6620000000000008</v>
      </c>
      <c r="I313" s="192"/>
      <c r="J313" s="193">
        <f>ROUND(I313*H313,2)</f>
        <v>0</v>
      </c>
      <c r="K313" s="194"/>
      <c r="L313" s="39"/>
      <c r="M313" s="195" t="s">
        <v>1</v>
      </c>
      <c r="N313" s="196" t="s">
        <v>42</v>
      </c>
      <c r="O313" s="71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159</v>
      </c>
      <c r="AT313" s="199" t="s">
        <v>155</v>
      </c>
      <c r="AU313" s="199" t="s">
        <v>87</v>
      </c>
      <c r="AY313" s="17" t="s">
        <v>152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7" t="s">
        <v>85</v>
      </c>
      <c r="BK313" s="200">
        <f>ROUND(I313*H313,2)</f>
        <v>0</v>
      </c>
      <c r="BL313" s="17" t="s">
        <v>159</v>
      </c>
      <c r="BM313" s="199" t="s">
        <v>1560</v>
      </c>
    </row>
    <row r="314" spans="1:65" s="13" customFormat="1" ht="11.25">
      <c r="B314" s="201"/>
      <c r="C314" s="202"/>
      <c r="D314" s="203" t="s">
        <v>161</v>
      </c>
      <c r="E314" s="204" t="s">
        <v>1</v>
      </c>
      <c r="F314" s="205" t="s">
        <v>1561</v>
      </c>
      <c r="G314" s="202"/>
      <c r="H314" s="206">
        <v>9.6620000000000008</v>
      </c>
      <c r="I314" s="207"/>
      <c r="J314" s="202"/>
      <c r="K314" s="202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161</v>
      </c>
      <c r="AU314" s="212" t="s">
        <v>87</v>
      </c>
      <c r="AV314" s="13" t="s">
        <v>87</v>
      </c>
      <c r="AW314" s="13" t="s">
        <v>34</v>
      </c>
      <c r="AX314" s="13" t="s">
        <v>85</v>
      </c>
      <c r="AY314" s="212" t="s">
        <v>152</v>
      </c>
    </row>
    <row r="315" spans="1:65" s="12" customFormat="1" ht="22.9" customHeight="1">
      <c r="B315" s="171"/>
      <c r="C315" s="172"/>
      <c r="D315" s="173" t="s">
        <v>76</v>
      </c>
      <c r="E315" s="185" t="s">
        <v>258</v>
      </c>
      <c r="F315" s="185" t="s">
        <v>259</v>
      </c>
      <c r="G315" s="172"/>
      <c r="H315" s="172"/>
      <c r="I315" s="175"/>
      <c r="J315" s="186">
        <f>BK315</f>
        <v>0</v>
      </c>
      <c r="K315" s="172"/>
      <c r="L315" s="177"/>
      <c r="M315" s="178"/>
      <c r="N315" s="179"/>
      <c r="O315" s="179"/>
      <c r="P315" s="180">
        <f>P316</f>
        <v>0</v>
      </c>
      <c r="Q315" s="179"/>
      <c r="R315" s="180">
        <f>R316</f>
        <v>0</v>
      </c>
      <c r="S315" s="179"/>
      <c r="T315" s="181">
        <f>T316</f>
        <v>0</v>
      </c>
      <c r="AR315" s="182" t="s">
        <v>85</v>
      </c>
      <c r="AT315" s="183" t="s">
        <v>76</v>
      </c>
      <c r="AU315" s="183" t="s">
        <v>85</v>
      </c>
      <c r="AY315" s="182" t="s">
        <v>152</v>
      </c>
      <c r="BK315" s="184">
        <f>BK316</f>
        <v>0</v>
      </c>
    </row>
    <row r="316" spans="1:65" s="2" customFormat="1" ht="24.2" customHeight="1">
      <c r="A316" s="34"/>
      <c r="B316" s="35"/>
      <c r="C316" s="187" t="s">
        <v>547</v>
      </c>
      <c r="D316" s="187" t="s">
        <v>155</v>
      </c>
      <c r="E316" s="188" t="s">
        <v>1562</v>
      </c>
      <c r="F316" s="189" t="s">
        <v>1563</v>
      </c>
      <c r="G316" s="190" t="s">
        <v>225</v>
      </c>
      <c r="H316" s="191">
        <v>433.137</v>
      </c>
      <c r="I316" s="192"/>
      <c r="J316" s="193">
        <f>ROUND(I316*H316,2)</f>
        <v>0</v>
      </c>
      <c r="K316" s="194"/>
      <c r="L316" s="39"/>
      <c r="M316" s="195" t="s">
        <v>1</v>
      </c>
      <c r="N316" s="196" t="s">
        <v>42</v>
      </c>
      <c r="O316" s="71"/>
      <c r="P316" s="197">
        <f>O316*H316</f>
        <v>0</v>
      </c>
      <c r="Q316" s="197">
        <v>0</v>
      </c>
      <c r="R316" s="197">
        <f>Q316*H316</f>
        <v>0</v>
      </c>
      <c r="S316" s="197">
        <v>0</v>
      </c>
      <c r="T316" s="19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9" t="s">
        <v>159</v>
      </c>
      <c r="AT316" s="199" t="s">
        <v>155</v>
      </c>
      <c r="AU316" s="199" t="s">
        <v>87</v>
      </c>
      <c r="AY316" s="17" t="s">
        <v>152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7" t="s">
        <v>85</v>
      </c>
      <c r="BK316" s="200">
        <f>ROUND(I316*H316,2)</f>
        <v>0</v>
      </c>
      <c r="BL316" s="17" t="s">
        <v>159</v>
      </c>
      <c r="BM316" s="199" t="s">
        <v>1564</v>
      </c>
    </row>
    <row r="317" spans="1:65" s="12" customFormat="1" ht="25.9" customHeight="1">
      <c r="B317" s="171"/>
      <c r="C317" s="172"/>
      <c r="D317" s="173" t="s">
        <v>76</v>
      </c>
      <c r="E317" s="174" t="s">
        <v>273</v>
      </c>
      <c r="F317" s="174" t="s">
        <v>274</v>
      </c>
      <c r="G317" s="172"/>
      <c r="H317" s="172"/>
      <c r="I317" s="175"/>
      <c r="J317" s="176">
        <f>BK317</f>
        <v>0</v>
      </c>
      <c r="K317" s="172"/>
      <c r="L317" s="177"/>
      <c r="M317" s="178"/>
      <c r="N317" s="179"/>
      <c r="O317" s="179"/>
      <c r="P317" s="180">
        <f>P318+P325+P328</f>
        <v>0</v>
      </c>
      <c r="Q317" s="179"/>
      <c r="R317" s="180">
        <f>R318+R325+R328</f>
        <v>0.2144625</v>
      </c>
      <c r="S317" s="179"/>
      <c r="T317" s="181">
        <f>T318+T325+T328</f>
        <v>0.2</v>
      </c>
      <c r="AR317" s="182" t="s">
        <v>87</v>
      </c>
      <c r="AT317" s="183" t="s">
        <v>76</v>
      </c>
      <c r="AU317" s="183" t="s">
        <v>77</v>
      </c>
      <c r="AY317" s="182" t="s">
        <v>152</v>
      </c>
      <c r="BK317" s="184">
        <f>BK318+BK325+BK328</f>
        <v>0</v>
      </c>
    </row>
    <row r="318" spans="1:65" s="12" customFormat="1" ht="22.9" customHeight="1">
      <c r="B318" s="171"/>
      <c r="C318" s="172"/>
      <c r="D318" s="173" t="s">
        <v>76</v>
      </c>
      <c r="E318" s="185" t="s">
        <v>1565</v>
      </c>
      <c r="F318" s="185" t="s">
        <v>1566</v>
      </c>
      <c r="G318" s="172"/>
      <c r="H318" s="172"/>
      <c r="I318" s="175"/>
      <c r="J318" s="186">
        <f>BK318</f>
        <v>0</v>
      </c>
      <c r="K318" s="172"/>
      <c r="L318" s="177"/>
      <c r="M318" s="178"/>
      <c r="N318" s="179"/>
      <c r="O318" s="179"/>
      <c r="P318" s="180">
        <f>SUM(P319:P324)</f>
        <v>0</v>
      </c>
      <c r="Q318" s="179"/>
      <c r="R318" s="180">
        <f>SUM(R319:R324)</f>
        <v>7.5862499999999999E-2</v>
      </c>
      <c r="S318" s="179"/>
      <c r="T318" s="181">
        <f>SUM(T319:T324)</f>
        <v>0</v>
      </c>
      <c r="AR318" s="182" t="s">
        <v>87</v>
      </c>
      <c r="AT318" s="183" t="s">
        <v>76</v>
      </c>
      <c r="AU318" s="183" t="s">
        <v>85</v>
      </c>
      <c r="AY318" s="182" t="s">
        <v>152</v>
      </c>
      <c r="BK318" s="184">
        <f>SUM(BK319:BK324)</f>
        <v>0</v>
      </c>
    </row>
    <row r="319" spans="1:65" s="2" customFormat="1" ht="33" customHeight="1">
      <c r="A319" s="34"/>
      <c r="B319" s="35"/>
      <c r="C319" s="187" t="s">
        <v>553</v>
      </c>
      <c r="D319" s="187" t="s">
        <v>155</v>
      </c>
      <c r="E319" s="188" t="s">
        <v>1567</v>
      </c>
      <c r="F319" s="189" t="s">
        <v>1568</v>
      </c>
      <c r="G319" s="190" t="s">
        <v>165</v>
      </c>
      <c r="H319" s="191">
        <v>101.15</v>
      </c>
      <c r="I319" s="192"/>
      <c r="J319" s="193">
        <f>ROUND(I319*H319,2)</f>
        <v>0</v>
      </c>
      <c r="K319" s="194"/>
      <c r="L319" s="39"/>
      <c r="M319" s="195" t="s">
        <v>1</v>
      </c>
      <c r="N319" s="196" t="s">
        <v>42</v>
      </c>
      <c r="O319" s="71"/>
      <c r="P319" s="197">
        <f>O319*H319</f>
        <v>0</v>
      </c>
      <c r="Q319" s="197">
        <v>7.5000000000000002E-4</v>
      </c>
      <c r="R319" s="197">
        <f>Q319*H319</f>
        <v>7.5862499999999999E-2</v>
      </c>
      <c r="S319" s="197">
        <v>0</v>
      </c>
      <c r="T319" s="19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235</v>
      </c>
      <c r="AT319" s="199" t="s">
        <v>155</v>
      </c>
      <c r="AU319" s="199" t="s">
        <v>87</v>
      </c>
      <c r="AY319" s="17" t="s">
        <v>152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7" t="s">
        <v>85</v>
      </c>
      <c r="BK319" s="200">
        <f>ROUND(I319*H319,2)</f>
        <v>0</v>
      </c>
      <c r="BL319" s="17" t="s">
        <v>235</v>
      </c>
      <c r="BM319" s="199" t="s">
        <v>1569</v>
      </c>
    </row>
    <row r="320" spans="1:65" s="13" customFormat="1" ht="11.25">
      <c r="B320" s="201"/>
      <c r="C320" s="202"/>
      <c r="D320" s="203" t="s">
        <v>161</v>
      </c>
      <c r="E320" s="204" t="s">
        <v>1</v>
      </c>
      <c r="F320" s="205" t="s">
        <v>1570</v>
      </c>
      <c r="G320" s="202"/>
      <c r="H320" s="206">
        <v>76.5</v>
      </c>
      <c r="I320" s="207"/>
      <c r="J320" s="202"/>
      <c r="K320" s="202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161</v>
      </c>
      <c r="AU320" s="212" t="s">
        <v>87</v>
      </c>
      <c r="AV320" s="13" t="s">
        <v>87</v>
      </c>
      <c r="AW320" s="13" t="s">
        <v>34</v>
      </c>
      <c r="AX320" s="13" t="s">
        <v>77</v>
      </c>
      <c r="AY320" s="212" t="s">
        <v>152</v>
      </c>
    </row>
    <row r="321" spans="1:65" s="13" customFormat="1" ht="11.25">
      <c r="B321" s="201"/>
      <c r="C321" s="202"/>
      <c r="D321" s="203" t="s">
        <v>161</v>
      </c>
      <c r="E321" s="204" t="s">
        <v>1</v>
      </c>
      <c r="F321" s="205" t="s">
        <v>1571</v>
      </c>
      <c r="G321" s="202"/>
      <c r="H321" s="206">
        <v>13.75</v>
      </c>
      <c r="I321" s="207"/>
      <c r="J321" s="202"/>
      <c r="K321" s="202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161</v>
      </c>
      <c r="AU321" s="212" t="s">
        <v>87</v>
      </c>
      <c r="AV321" s="13" t="s">
        <v>87</v>
      </c>
      <c r="AW321" s="13" t="s">
        <v>34</v>
      </c>
      <c r="AX321" s="13" t="s">
        <v>77</v>
      </c>
      <c r="AY321" s="212" t="s">
        <v>152</v>
      </c>
    </row>
    <row r="322" spans="1:65" s="13" customFormat="1" ht="11.25">
      <c r="B322" s="201"/>
      <c r="C322" s="202"/>
      <c r="D322" s="203" t="s">
        <v>161</v>
      </c>
      <c r="E322" s="204" t="s">
        <v>1</v>
      </c>
      <c r="F322" s="205" t="s">
        <v>1572</v>
      </c>
      <c r="G322" s="202"/>
      <c r="H322" s="206">
        <v>10.9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161</v>
      </c>
      <c r="AU322" s="212" t="s">
        <v>87</v>
      </c>
      <c r="AV322" s="13" t="s">
        <v>87</v>
      </c>
      <c r="AW322" s="13" t="s">
        <v>34</v>
      </c>
      <c r="AX322" s="13" t="s">
        <v>77</v>
      </c>
      <c r="AY322" s="212" t="s">
        <v>152</v>
      </c>
    </row>
    <row r="323" spans="1:65" s="14" customFormat="1" ht="11.25">
      <c r="B323" s="217"/>
      <c r="C323" s="218"/>
      <c r="D323" s="203" t="s">
        <v>161</v>
      </c>
      <c r="E323" s="219" t="s">
        <v>1</v>
      </c>
      <c r="F323" s="220" t="s">
        <v>203</v>
      </c>
      <c r="G323" s="218"/>
      <c r="H323" s="221">
        <v>101.15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161</v>
      </c>
      <c r="AU323" s="227" t="s">
        <v>87</v>
      </c>
      <c r="AV323" s="14" t="s">
        <v>159</v>
      </c>
      <c r="AW323" s="14" t="s">
        <v>34</v>
      </c>
      <c r="AX323" s="14" t="s">
        <v>85</v>
      </c>
      <c r="AY323" s="227" t="s">
        <v>152</v>
      </c>
    </row>
    <row r="324" spans="1:65" s="2" customFormat="1" ht="24.2" customHeight="1">
      <c r="A324" s="34"/>
      <c r="B324" s="35"/>
      <c r="C324" s="187" t="s">
        <v>557</v>
      </c>
      <c r="D324" s="187" t="s">
        <v>155</v>
      </c>
      <c r="E324" s="188" t="s">
        <v>1573</v>
      </c>
      <c r="F324" s="189" t="s">
        <v>1574</v>
      </c>
      <c r="G324" s="190" t="s">
        <v>307</v>
      </c>
      <c r="H324" s="239"/>
      <c r="I324" s="192"/>
      <c r="J324" s="193">
        <f>ROUND(I324*H324,2)</f>
        <v>0</v>
      </c>
      <c r="K324" s="194"/>
      <c r="L324" s="39"/>
      <c r="M324" s="195" t="s">
        <v>1</v>
      </c>
      <c r="N324" s="196" t="s">
        <v>42</v>
      </c>
      <c r="O324" s="71"/>
      <c r="P324" s="197">
        <f>O324*H324</f>
        <v>0</v>
      </c>
      <c r="Q324" s="197">
        <v>0</v>
      </c>
      <c r="R324" s="197">
        <f>Q324*H324</f>
        <v>0</v>
      </c>
      <c r="S324" s="197">
        <v>0</v>
      </c>
      <c r="T324" s="19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9" t="s">
        <v>235</v>
      </c>
      <c r="AT324" s="199" t="s">
        <v>155</v>
      </c>
      <c r="AU324" s="199" t="s">
        <v>87</v>
      </c>
      <c r="AY324" s="17" t="s">
        <v>152</v>
      </c>
      <c r="BE324" s="200">
        <f>IF(N324="základní",J324,0)</f>
        <v>0</v>
      </c>
      <c r="BF324" s="200">
        <f>IF(N324="snížená",J324,0)</f>
        <v>0</v>
      </c>
      <c r="BG324" s="200">
        <f>IF(N324="zákl. přenesená",J324,0)</f>
        <v>0</v>
      </c>
      <c r="BH324" s="200">
        <f>IF(N324="sníž. přenesená",J324,0)</f>
        <v>0</v>
      </c>
      <c r="BI324" s="200">
        <f>IF(N324="nulová",J324,0)</f>
        <v>0</v>
      </c>
      <c r="BJ324" s="17" t="s">
        <v>85</v>
      </c>
      <c r="BK324" s="200">
        <f>ROUND(I324*H324,2)</f>
        <v>0</v>
      </c>
      <c r="BL324" s="17" t="s">
        <v>235</v>
      </c>
      <c r="BM324" s="199" t="s">
        <v>1575</v>
      </c>
    </row>
    <row r="325" spans="1:65" s="12" customFormat="1" ht="22.9" customHeight="1">
      <c r="B325" s="171"/>
      <c r="C325" s="172"/>
      <c r="D325" s="173" t="s">
        <v>76</v>
      </c>
      <c r="E325" s="185" t="s">
        <v>545</v>
      </c>
      <c r="F325" s="185" t="s">
        <v>546</v>
      </c>
      <c r="G325" s="172"/>
      <c r="H325" s="172"/>
      <c r="I325" s="175"/>
      <c r="J325" s="186">
        <f>BK325</f>
        <v>0</v>
      </c>
      <c r="K325" s="172"/>
      <c r="L325" s="177"/>
      <c r="M325" s="178"/>
      <c r="N325" s="179"/>
      <c r="O325" s="179"/>
      <c r="P325" s="180">
        <f>SUM(P326:P327)</f>
        <v>0</v>
      </c>
      <c r="Q325" s="179"/>
      <c r="R325" s="180">
        <f>SUM(R326:R327)</f>
        <v>0</v>
      </c>
      <c r="S325" s="179"/>
      <c r="T325" s="181">
        <f>SUM(T326:T327)</f>
        <v>0.2</v>
      </c>
      <c r="AR325" s="182" t="s">
        <v>87</v>
      </c>
      <c r="AT325" s="183" t="s">
        <v>76</v>
      </c>
      <c r="AU325" s="183" t="s">
        <v>85</v>
      </c>
      <c r="AY325" s="182" t="s">
        <v>152</v>
      </c>
      <c r="BK325" s="184">
        <f>SUM(BK326:BK327)</f>
        <v>0</v>
      </c>
    </row>
    <row r="326" spans="1:65" s="2" customFormat="1" ht="24.2" customHeight="1">
      <c r="A326" s="34"/>
      <c r="B326" s="35"/>
      <c r="C326" s="187" t="s">
        <v>563</v>
      </c>
      <c r="D326" s="187" t="s">
        <v>155</v>
      </c>
      <c r="E326" s="188" t="s">
        <v>1576</v>
      </c>
      <c r="F326" s="189" t="s">
        <v>1577</v>
      </c>
      <c r="G326" s="190" t="s">
        <v>1144</v>
      </c>
      <c r="H326" s="191">
        <v>200</v>
      </c>
      <c r="I326" s="192"/>
      <c r="J326" s="193">
        <f>ROUND(I326*H326,2)</f>
        <v>0</v>
      </c>
      <c r="K326" s="194"/>
      <c r="L326" s="39"/>
      <c r="M326" s="195" t="s">
        <v>1</v>
      </c>
      <c r="N326" s="196" t="s">
        <v>42</v>
      </c>
      <c r="O326" s="71"/>
      <c r="P326" s="197">
        <f>O326*H326</f>
        <v>0</v>
      </c>
      <c r="Q326" s="197">
        <v>0</v>
      </c>
      <c r="R326" s="197">
        <f>Q326*H326</f>
        <v>0</v>
      </c>
      <c r="S326" s="197">
        <v>1E-3</v>
      </c>
      <c r="T326" s="198">
        <f>S326*H326</f>
        <v>0.2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9" t="s">
        <v>235</v>
      </c>
      <c r="AT326" s="199" t="s">
        <v>155</v>
      </c>
      <c r="AU326" s="199" t="s">
        <v>87</v>
      </c>
      <c r="AY326" s="17" t="s">
        <v>152</v>
      </c>
      <c r="BE326" s="200">
        <f>IF(N326="základní",J326,0)</f>
        <v>0</v>
      </c>
      <c r="BF326" s="200">
        <f>IF(N326="snížená",J326,0)</f>
        <v>0</v>
      </c>
      <c r="BG326" s="200">
        <f>IF(N326="zákl. přenesená",J326,0)</f>
        <v>0</v>
      </c>
      <c r="BH326" s="200">
        <f>IF(N326="sníž. přenesená",J326,0)</f>
        <v>0</v>
      </c>
      <c r="BI326" s="200">
        <f>IF(N326="nulová",J326,0)</f>
        <v>0</v>
      </c>
      <c r="BJ326" s="17" t="s">
        <v>85</v>
      </c>
      <c r="BK326" s="200">
        <f>ROUND(I326*H326,2)</f>
        <v>0</v>
      </c>
      <c r="BL326" s="17" t="s">
        <v>235</v>
      </c>
      <c r="BM326" s="199" t="s">
        <v>1578</v>
      </c>
    </row>
    <row r="327" spans="1:65" s="2" customFormat="1" ht="24.2" customHeight="1">
      <c r="A327" s="34"/>
      <c r="B327" s="35"/>
      <c r="C327" s="187" t="s">
        <v>568</v>
      </c>
      <c r="D327" s="187" t="s">
        <v>155</v>
      </c>
      <c r="E327" s="188" t="s">
        <v>1579</v>
      </c>
      <c r="F327" s="189" t="s">
        <v>1580</v>
      </c>
      <c r="G327" s="190" t="s">
        <v>307</v>
      </c>
      <c r="H327" s="239"/>
      <c r="I327" s="192"/>
      <c r="J327" s="193">
        <f>ROUND(I327*H327,2)</f>
        <v>0</v>
      </c>
      <c r="K327" s="194"/>
      <c r="L327" s="39"/>
      <c r="M327" s="195" t="s">
        <v>1</v>
      </c>
      <c r="N327" s="196" t="s">
        <v>42</v>
      </c>
      <c r="O327" s="71"/>
      <c r="P327" s="197">
        <f>O327*H327</f>
        <v>0</v>
      </c>
      <c r="Q327" s="197">
        <v>0</v>
      </c>
      <c r="R327" s="197">
        <f>Q327*H327</f>
        <v>0</v>
      </c>
      <c r="S327" s="197">
        <v>0</v>
      </c>
      <c r="T327" s="19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9" t="s">
        <v>235</v>
      </c>
      <c r="AT327" s="199" t="s">
        <v>155</v>
      </c>
      <c r="AU327" s="199" t="s">
        <v>87</v>
      </c>
      <c r="AY327" s="17" t="s">
        <v>152</v>
      </c>
      <c r="BE327" s="200">
        <f>IF(N327="základní",J327,0)</f>
        <v>0</v>
      </c>
      <c r="BF327" s="200">
        <f>IF(N327="snížená",J327,0)</f>
        <v>0</v>
      </c>
      <c r="BG327" s="200">
        <f>IF(N327="zákl. přenesená",J327,0)</f>
        <v>0</v>
      </c>
      <c r="BH327" s="200">
        <f>IF(N327="sníž. přenesená",J327,0)</f>
        <v>0</v>
      </c>
      <c r="BI327" s="200">
        <f>IF(N327="nulová",J327,0)</f>
        <v>0</v>
      </c>
      <c r="BJ327" s="17" t="s">
        <v>85</v>
      </c>
      <c r="BK327" s="200">
        <f>ROUND(I327*H327,2)</f>
        <v>0</v>
      </c>
      <c r="BL327" s="17" t="s">
        <v>235</v>
      </c>
      <c r="BM327" s="199" t="s">
        <v>1581</v>
      </c>
    </row>
    <row r="328" spans="1:65" s="12" customFormat="1" ht="22.9" customHeight="1">
      <c r="B328" s="171"/>
      <c r="C328" s="172"/>
      <c r="D328" s="173" t="s">
        <v>76</v>
      </c>
      <c r="E328" s="185" t="s">
        <v>561</v>
      </c>
      <c r="F328" s="185" t="s">
        <v>1148</v>
      </c>
      <c r="G328" s="172"/>
      <c r="H328" s="172"/>
      <c r="I328" s="175"/>
      <c r="J328" s="186">
        <f>BK328</f>
        <v>0</v>
      </c>
      <c r="K328" s="172"/>
      <c r="L328" s="177"/>
      <c r="M328" s="178"/>
      <c r="N328" s="179"/>
      <c r="O328" s="179"/>
      <c r="P328" s="180">
        <f>SUM(P329:P335)</f>
        <v>0</v>
      </c>
      <c r="Q328" s="179"/>
      <c r="R328" s="180">
        <f>SUM(R329:R335)</f>
        <v>0.1386</v>
      </c>
      <c r="S328" s="179"/>
      <c r="T328" s="181">
        <f>SUM(T329:T335)</f>
        <v>0</v>
      </c>
      <c r="AR328" s="182" t="s">
        <v>87</v>
      </c>
      <c r="AT328" s="183" t="s">
        <v>76</v>
      </c>
      <c r="AU328" s="183" t="s">
        <v>85</v>
      </c>
      <c r="AY328" s="182" t="s">
        <v>152</v>
      </c>
      <c r="BK328" s="184">
        <f>SUM(BK329:BK335)</f>
        <v>0</v>
      </c>
    </row>
    <row r="329" spans="1:65" s="2" customFormat="1" ht="24.2" customHeight="1">
      <c r="A329" s="34"/>
      <c r="B329" s="35"/>
      <c r="C329" s="187" t="s">
        <v>574</v>
      </c>
      <c r="D329" s="187" t="s">
        <v>155</v>
      </c>
      <c r="E329" s="188" t="s">
        <v>1582</v>
      </c>
      <c r="F329" s="189" t="s">
        <v>1583</v>
      </c>
      <c r="G329" s="190" t="s">
        <v>165</v>
      </c>
      <c r="H329" s="191">
        <v>180</v>
      </c>
      <c r="I329" s="192"/>
      <c r="J329" s="193">
        <f>ROUND(I329*H329,2)</f>
        <v>0</v>
      </c>
      <c r="K329" s="194"/>
      <c r="L329" s="39"/>
      <c r="M329" s="195" t="s">
        <v>1</v>
      </c>
      <c r="N329" s="196" t="s">
        <v>42</v>
      </c>
      <c r="O329" s="71"/>
      <c r="P329" s="197">
        <f>O329*H329</f>
        <v>0</v>
      </c>
      <c r="Q329" s="197">
        <v>2.0000000000000002E-5</v>
      </c>
      <c r="R329" s="197">
        <f>Q329*H329</f>
        <v>3.6000000000000003E-3</v>
      </c>
      <c r="S329" s="197">
        <v>0</v>
      </c>
      <c r="T329" s="19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9" t="s">
        <v>235</v>
      </c>
      <c r="AT329" s="199" t="s">
        <v>155</v>
      </c>
      <c r="AU329" s="199" t="s">
        <v>87</v>
      </c>
      <c r="AY329" s="17" t="s">
        <v>152</v>
      </c>
      <c r="BE329" s="200">
        <f>IF(N329="základní",J329,0)</f>
        <v>0</v>
      </c>
      <c r="BF329" s="200">
        <f>IF(N329="snížená",J329,0)</f>
        <v>0</v>
      </c>
      <c r="BG329" s="200">
        <f>IF(N329="zákl. přenesená",J329,0)</f>
        <v>0</v>
      </c>
      <c r="BH329" s="200">
        <f>IF(N329="sníž. přenesená",J329,0)</f>
        <v>0</v>
      </c>
      <c r="BI329" s="200">
        <f>IF(N329="nulová",J329,0)</f>
        <v>0</v>
      </c>
      <c r="BJ329" s="17" t="s">
        <v>85</v>
      </c>
      <c r="BK329" s="200">
        <f>ROUND(I329*H329,2)</f>
        <v>0</v>
      </c>
      <c r="BL329" s="17" t="s">
        <v>235</v>
      </c>
      <c r="BM329" s="199" t="s">
        <v>1584</v>
      </c>
    </row>
    <row r="330" spans="1:65" s="13" customFormat="1" ht="11.25">
      <c r="B330" s="201"/>
      <c r="C330" s="202"/>
      <c r="D330" s="203" t="s">
        <v>161</v>
      </c>
      <c r="E330" s="204" t="s">
        <v>1</v>
      </c>
      <c r="F330" s="205" t="s">
        <v>1585</v>
      </c>
      <c r="G330" s="202"/>
      <c r="H330" s="206">
        <v>180</v>
      </c>
      <c r="I330" s="207"/>
      <c r="J330" s="202"/>
      <c r="K330" s="202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161</v>
      </c>
      <c r="AU330" s="212" t="s">
        <v>87</v>
      </c>
      <c r="AV330" s="13" t="s">
        <v>87</v>
      </c>
      <c r="AW330" s="13" t="s">
        <v>34</v>
      </c>
      <c r="AX330" s="13" t="s">
        <v>85</v>
      </c>
      <c r="AY330" s="212" t="s">
        <v>152</v>
      </c>
    </row>
    <row r="331" spans="1:65" s="2" customFormat="1" ht="21.75" customHeight="1">
      <c r="A331" s="34"/>
      <c r="B331" s="35"/>
      <c r="C331" s="187" t="s">
        <v>578</v>
      </c>
      <c r="D331" s="187" t="s">
        <v>155</v>
      </c>
      <c r="E331" s="188" t="s">
        <v>569</v>
      </c>
      <c r="F331" s="189" t="s">
        <v>1586</v>
      </c>
      <c r="G331" s="190" t="s">
        <v>165</v>
      </c>
      <c r="H331" s="191">
        <v>180</v>
      </c>
      <c r="I331" s="192"/>
      <c r="J331" s="193">
        <f>ROUND(I331*H331,2)</f>
        <v>0</v>
      </c>
      <c r="K331" s="194"/>
      <c r="L331" s="39"/>
      <c r="M331" s="195" t="s">
        <v>1</v>
      </c>
      <c r="N331" s="196" t="s">
        <v>42</v>
      </c>
      <c r="O331" s="71"/>
      <c r="P331" s="197">
        <f>O331*H331</f>
        <v>0</v>
      </c>
      <c r="Q331" s="197">
        <v>0</v>
      </c>
      <c r="R331" s="197">
        <f>Q331*H331</f>
        <v>0</v>
      </c>
      <c r="S331" s="197">
        <v>0</v>
      </c>
      <c r="T331" s="19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9" t="s">
        <v>235</v>
      </c>
      <c r="AT331" s="199" t="s">
        <v>155</v>
      </c>
      <c r="AU331" s="199" t="s">
        <v>87</v>
      </c>
      <c r="AY331" s="17" t="s">
        <v>152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7" t="s">
        <v>85</v>
      </c>
      <c r="BK331" s="200">
        <f>ROUND(I331*H331,2)</f>
        <v>0</v>
      </c>
      <c r="BL331" s="17" t="s">
        <v>235</v>
      </c>
      <c r="BM331" s="199" t="s">
        <v>1587</v>
      </c>
    </row>
    <row r="332" spans="1:65" s="2" customFormat="1" ht="24.2" customHeight="1">
      <c r="A332" s="34"/>
      <c r="B332" s="35"/>
      <c r="C332" s="187" t="s">
        <v>583</v>
      </c>
      <c r="D332" s="187" t="s">
        <v>155</v>
      </c>
      <c r="E332" s="188" t="s">
        <v>1588</v>
      </c>
      <c r="F332" s="189" t="s">
        <v>1589</v>
      </c>
      <c r="G332" s="190" t="s">
        <v>165</v>
      </c>
      <c r="H332" s="191">
        <v>180</v>
      </c>
      <c r="I332" s="192"/>
      <c r="J332" s="193">
        <f>ROUND(I332*H332,2)</f>
        <v>0</v>
      </c>
      <c r="K332" s="194"/>
      <c r="L332" s="39"/>
      <c r="M332" s="195" t="s">
        <v>1</v>
      </c>
      <c r="N332" s="196" t="s">
        <v>42</v>
      </c>
      <c r="O332" s="71"/>
      <c r="P332" s="197">
        <f>O332*H332</f>
        <v>0</v>
      </c>
      <c r="Q332" s="197">
        <v>2.3000000000000001E-4</v>
      </c>
      <c r="R332" s="197">
        <f>Q332*H332</f>
        <v>4.1399999999999999E-2</v>
      </c>
      <c r="S332" s="197">
        <v>0</v>
      </c>
      <c r="T332" s="19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9" t="s">
        <v>235</v>
      </c>
      <c r="AT332" s="199" t="s">
        <v>155</v>
      </c>
      <c r="AU332" s="199" t="s">
        <v>87</v>
      </c>
      <c r="AY332" s="17" t="s">
        <v>152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7" t="s">
        <v>85</v>
      </c>
      <c r="BK332" s="200">
        <f>ROUND(I332*H332,2)</f>
        <v>0</v>
      </c>
      <c r="BL332" s="17" t="s">
        <v>235</v>
      </c>
      <c r="BM332" s="199" t="s">
        <v>1590</v>
      </c>
    </row>
    <row r="333" spans="1:65" s="2" customFormat="1" ht="33" customHeight="1">
      <c r="A333" s="34"/>
      <c r="B333" s="35"/>
      <c r="C333" s="187" t="s">
        <v>588</v>
      </c>
      <c r="D333" s="187" t="s">
        <v>155</v>
      </c>
      <c r="E333" s="188" t="s">
        <v>1591</v>
      </c>
      <c r="F333" s="189" t="s">
        <v>1592</v>
      </c>
      <c r="G333" s="190" t="s">
        <v>165</v>
      </c>
      <c r="H333" s="191">
        <v>180</v>
      </c>
      <c r="I333" s="192"/>
      <c r="J333" s="193">
        <f>ROUND(I333*H333,2)</f>
        <v>0</v>
      </c>
      <c r="K333" s="194"/>
      <c r="L333" s="39"/>
      <c r="M333" s="195" t="s">
        <v>1</v>
      </c>
      <c r="N333" s="196" t="s">
        <v>42</v>
      </c>
      <c r="O333" s="71"/>
      <c r="P333" s="197">
        <f>O333*H333</f>
        <v>0</v>
      </c>
      <c r="Q333" s="197">
        <v>1.3999999999999999E-4</v>
      </c>
      <c r="R333" s="197">
        <f>Q333*H333</f>
        <v>2.5199999999999997E-2</v>
      </c>
      <c r="S333" s="197">
        <v>0</v>
      </c>
      <c r="T333" s="19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9" t="s">
        <v>235</v>
      </c>
      <c r="AT333" s="199" t="s">
        <v>155</v>
      </c>
      <c r="AU333" s="199" t="s">
        <v>87</v>
      </c>
      <c r="AY333" s="17" t="s">
        <v>152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7" t="s">
        <v>85</v>
      </c>
      <c r="BK333" s="200">
        <f>ROUND(I333*H333,2)</f>
        <v>0</v>
      </c>
      <c r="BL333" s="17" t="s">
        <v>235</v>
      </c>
      <c r="BM333" s="199" t="s">
        <v>1593</v>
      </c>
    </row>
    <row r="334" spans="1:65" s="2" customFormat="1" ht="24.2" customHeight="1">
      <c r="A334" s="34"/>
      <c r="B334" s="35"/>
      <c r="C334" s="187" t="s">
        <v>592</v>
      </c>
      <c r="D334" s="187" t="s">
        <v>155</v>
      </c>
      <c r="E334" s="188" t="s">
        <v>1594</v>
      </c>
      <c r="F334" s="189" t="s">
        <v>1595</v>
      </c>
      <c r="G334" s="190" t="s">
        <v>165</v>
      </c>
      <c r="H334" s="191">
        <v>180</v>
      </c>
      <c r="I334" s="192"/>
      <c r="J334" s="193">
        <f>ROUND(I334*H334,2)</f>
        <v>0</v>
      </c>
      <c r="K334" s="194"/>
      <c r="L334" s="39"/>
      <c r="M334" s="195" t="s">
        <v>1</v>
      </c>
      <c r="N334" s="196" t="s">
        <v>42</v>
      </c>
      <c r="O334" s="71"/>
      <c r="P334" s="197">
        <f>O334*H334</f>
        <v>0</v>
      </c>
      <c r="Q334" s="197">
        <v>1.2999999999999999E-4</v>
      </c>
      <c r="R334" s="197">
        <f>Q334*H334</f>
        <v>2.3399999999999997E-2</v>
      </c>
      <c r="S334" s="197">
        <v>0</v>
      </c>
      <c r="T334" s="19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9" t="s">
        <v>235</v>
      </c>
      <c r="AT334" s="199" t="s">
        <v>155</v>
      </c>
      <c r="AU334" s="199" t="s">
        <v>87</v>
      </c>
      <c r="AY334" s="17" t="s">
        <v>152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17" t="s">
        <v>85</v>
      </c>
      <c r="BK334" s="200">
        <f>ROUND(I334*H334,2)</f>
        <v>0</v>
      </c>
      <c r="BL334" s="17" t="s">
        <v>235</v>
      </c>
      <c r="BM334" s="199" t="s">
        <v>1596</v>
      </c>
    </row>
    <row r="335" spans="1:65" s="2" customFormat="1" ht="24.2" customHeight="1">
      <c r="A335" s="34"/>
      <c r="B335" s="35"/>
      <c r="C335" s="187" t="s">
        <v>920</v>
      </c>
      <c r="D335" s="187" t="s">
        <v>155</v>
      </c>
      <c r="E335" s="188" t="s">
        <v>579</v>
      </c>
      <c r="F335" s="189" t="s">
        <v>580</v>
      </c>
      <c r="G335" s="190" t="s">
        <v>165</v>
      </c>
      <c r="H335" s="191">
        <v>180</v>
      </c>
      <c r="I335" s="192"/>
      <c r="J335" s="193">
        <f>ROUND(I335*H335,2)</f>
        <v>0</v>
      </c>
      <c r="K335" s="194"/>
      <c r="L335" s="39"/>
      <c r="M335" s="258" t="s">
        <v>1</v>
      </c>
      <c r="N335" s="259" t="s">
        <v>42</v>
      </c>
      <c r="O335" s="256"/>
      <c r="P335" s="260">
        <f>O335*H335</f>
        <v>0</v>
      </c>
      <c r="Q335" s="260">
        <v>2.5000000000000001E-4</v>
      </c>
      <c r="R335" s="260">
        <f>Q335*H335</f>
        <v>4.4999999999999998E-2</v>
      </c>
      <c r="S335" s="260">
        <v>0</v>
      </c>
      <c r="T335" s="261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9" t="s">
        <v>235</v>
      </c>
      <c r="AT335" s="199" t="s">
        <v>155</v>
      </c>
      <c r="AU335" s="199" t="s">
        <v>87</v>
      </c>
      <c r="AY335" s="17" t="s">
        <v>152</v>
      </c>
      <c r="BE335" s="200">
        <f>IF(N335="základní",J335,0)</f>
        <v>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7" t="s">
        <v>85</v>
      </c>
      <c r="BK335" s="200">
        <f>ROUND(I335*H335,2)</f>
        <v>0</v>
      </c>
      <c r="BL335" s="17" t="s">
        <v>235</v>
      </c>
      <c r="BM335" s="199" t="s">
        <v>1597</v>
      </c>
    </row>
    <row r="336" spans="1:65" s="2" customFormat="1" ht="6.95" customHeight="1">
      <c r="A336" s="34"/>
      <c r="B336" s="54"/>
      <c r="C336" s="55"/>
      <c r="D336" s="55"/>
      <c r="E336" s="55"/>
      <c r="F336" s="55"/>
      <c r="G336" s="55"/>
      <c r="H336" s="55"/>
      <c r="I336" s="55"/>
      <c r="J336" s="55"/>
      <c r="K336" s="55"/>
      <c r="L336" s="39"/>
      <c r="M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</row>
  </sheetData>
  <sheetProtection password="C1E4" sheet="1" objects="1" scenarios="1" formatColumns="0" formatRows="0" autoFilter="0"/>
  <autoFilter ref="C131:K335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16"/>
  <sheetViews>
    <sheetView showGridLines="0" workbookViewId="0">
      <selection activeCell="E24" sqref="E2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3" t="str">
        <f>'Rekapitulace zakázky'!K6</f>
        <v>Vrané nad Vltavou ON - oprava</v>
      </c>
      <c r="F7" s="304"/>
      <c r="G7" s="304"/>
      <c r="H7" s="304"/>
      <c r="L7" s="20"/>
    </row>
    <row r="8" spans="1:46" s="2" customFormat="1" ht="12" customHeight="1">
      <c r="A8" s="34"/>
      <c r="B8" s="39"/>
      <c r="C8" s="34"/>
      <c r="D8" s="112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1598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116</v>
      </c>
      <c r="G12" s="34"/>
      <c r="H12" s="34"/>
      <c r="I12" s="112" t="s">
        <v>22</v>
      </c>
      <c r="J12" s="114" t="str">
        <f>'Rekapitulace zakázky'!AN8</f>
        <v>9. 3. 2023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zakázky'!E14</f>
        <v>Vyplň údaj</v>
      </c>
      <c r="F18" s="308"/>
      <c r="G18" s="308"/>
      <c r="H18" s="308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9" t="s">
        <v>1</v>
      </c>
      <c r="F27" s="309"/>
      <c r="G27" s="309"/>
      <c r="H27" s="30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ROUND(J149,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ROUND((SUM(BE149:BE815)),  2)</f>
        <v>0</v>
      </c>
      <c r="G33" s="34"/>
      <c r="H33" s="34"/>
      <c r="I33" s="124">
        <v>0.21</v>
      </c>
      <c r="J33" s="123">
        <f>ROUND(((SUM(BE149:BE815))*I33),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ROUND((SUM(BF149:BF815)),  2)</f>
        <v>0</v>
      </c>
      <c r="G34" s="34"/>
      <c r="H34" s="34"/>
      <c r="I34" s="124">
        <v>0.15</v>
      </c>
      <c r="J34" s="123">
        <f>ROUND(((SUM(BF149:BF815))*I34),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ROUND((SUM(BG149:BG815)),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ROUND((SUM(BH149:BH815)),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ROUND((SUM(BI149:BI815)),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0" t="str">
        <f>E7</f>
        <v>Vrané nad Vltavou ON - oprava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2" t="str">
        <f>E9</f>
        <v>004 - Oprava prostor pro dopravu</v>
      </c>
      <c r="F87" s="312"/>
      <c r="G87" s="312"/>
      <c r="H87" s="31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Vrané nad Vltavou</v>
      </c>
      <c r="G89" s="36"/>
      <c r="H89" s="36"/>
      <c r="I89" s="29" t="s">
        <v>22</v>
      </c>
      <c r="J89" s="66" t="str">
        <f>IF(J12="","",J12)</f>
        <v>9. 3. 2023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J149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2:12" s="9" customFormat="1" ht="24.95" customHeight="1">
      <c r="B97" s="147"/>
      <c r="C97" s="148"/>
      <c r="D97" s="149" t="s">
        <v>122</v>
      </c>
      <c r="E97" s="150"/>
      <c r="F97" s="150"/>
      <c r="G97" s="150"/>
      <c r="H97" s="150"/>
      <c r="I97" s="150"/>
      <c r="J97" s="151">
        <f>J150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123</v>
      </c>
      <c r="E98" s="156"/>
      <c r="F98" s="156"/>
      <c r="G98" s="156"/>
      <c r="H98" s="156"/>
      <c r="I98" s="156"/>
      <c r="J98" s="157">
        <f>J151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598</v>
      </c>
      <c r="E99" s="156"/>
      <c r="F99" s="156"/>
      <c r="G99" s="156"/>
      <c r="H99" s="156"/>
      <c r="I99" s="156"/>
      <c r="J99" s="157">
        <f>J190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599</v>
      </c>
      <c r="E100" s="156"/>
      <c r="F100" s="156"/>
      <c r="G100" s="156"/>
      <c r="H100" s="156"/>
      <c r="I100" s="156"/>
      <c r="J100" s="157">
        <f>J230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125</v>
      </c>
      <c r="E101" s="156"/>
      <c r="F101" s="156"/>
      <c r="G101" s="156"/>
      <c r="H101" s="156"/>
      <c r="I101" s="156"/>
      <c r="J101" s="157">
        <f>J276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126</v>
      </c>
      <c r="E102" s="156"/>
      <c r="F102" s="156"/>
      <c r="G102" s="156"/>
      <c r="H102" s="156"/>
      <c r="I102" s="156"/>
      <c r="J102" s="157">
        <f>J290</f>
        <v>0</v>
      </c>
      <c r="K102" s="154"/>
      <c r="L102" s="158"/>
    </row>
    <row r="103" spans="2:12" s="9" customFormat="1" ht="24.95" customHeight="1">
      <c r="B103" s="147"/>
      <c r="C103" s="148"/>
      <c r="D103" s="149" t="s">
        <v>129</v>
      </c>
      <c r="E103" s="150"/>
      <c r="F103" s="150"/>
      <c r="G103" s="150"/>
      <c r="H103" s="150"/>
      <c r="I103" s="150"/>
      <c r="J103" s="151">
        <f>J292</f>
        <v>0</v>
      </c>
      <c r="K103" s="148"/>
      <c r="L103" s="152"/>
    </row>
    <row r="104" spans="2:12" s="10" customFormat="1" ht="19.899999999999999" customHeight="1">
      <c r="B104" s="153"/>
      <c r="C104" s="154"/>
      <c r="D104" s="155" t="s">
        <v>605</v>
      </c>
      <c r="E104" s="156"/>
      <c r="F104" s="156"/>
      <c r="G104" s="156"/>
      <c r="H104" s="156"/>
      <c r="I104" s="156"/>
      <c r="J104" s="157">
        <f>J293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1599</v>
      </c>
      <c r="E105" s="156"/>
      <c r="F105" s="156"/>
      <c r="G105" s="156"/>
      <c r="H105" s="156"/>
      <c r="I105" s="156"/>
      <c r="J105" s="157">
        <f>J298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1600</v>
      </c>
      <c r="E106" s="156"/>
      <c r="F106" s="156"/>
      <c r="G106" s="156"/>
      <c r="H106" s="156"/>
      <c r="I106" s="156"/>
      <c r="J106" s="157">
        <f>J300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1601</v>
      </c>
      <c r="E107" s="156"/>
      <c r="F107" s="156"/>
      <c r="G107" s="156"/>
      <c r="H107" s="156"/>
      <c r="I107" s="156"/>
      <c r="J107" s="157">
        <f>J323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1602</v>
      </c>
      <c r="E108" s="156"/>
      <c r="F108" s="156"/>
      <c r="G108" s="156"/>
      <c r="H108" s="156"/>
      <c r="I108" s="156"/>
      <c r="J108" s="157">
        <f>J360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1603</v>
      </c>
      <c r="E109" s="156"/>
      <c r="F109" s="156"/>
      <c r="G109" s="156"/>
      <c r="H109" s="156"/>
      <c r="I109" s="156"/>
      <c r="J109" s="157">
        <f>J397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1604</v>
      </c>
      <c r="E110" s="156"/>
      <c r="F110" s="156"/>
      <c r="G110" s="156"/>
      <c r="H110" s="156"/>
      <c r="I110" s="156"/>
      <c r="J110" s="157">
        <f>J401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1605</v>
      </c>
      <c r="E111" s="156"/>
      <c r="F111" s="156"/>
      <c r="G111" s="156"/>
      <c r="H111" s="156"/>
      <c r="I111" s="156"/>
      <c r="J111" s="157">
        <f>J405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1606</v>
      </c>
      <c r="E112" s="156"/>
      <c r="F112" s="156"/>
      <c r="G112" s="156"/>
      <c r="H112" s="156"/>
      <c r="I112" s="156"/>
      <c r="J112" s="157">
        <f>J411</f>
        <v>0</v>
      </c>
      <c r="K112" s="154"/>
      <c r="L112" s="158"/>
    </row>
    <row r="113" spans="2:12" s="10" customFormat="1" ht="19.899999999999999" customHeight="1">
      <c r="B113" s="153"/>
      <c r="C113" s="154"/>
      <c r="D113" s="155" t="s">
        <v>1607</v>
      </c>
      <c r="E113" s="156"/>
      <c r="F113" s="156"/>
      <c r="G113" s="156"/>
      <c r="H113" s="156"/>
      <c r="I113" s="156"/>
      <c r="J113" s="157">
        <f>J421</f>
        <v>0</v>
      </c>
      <c r="K113" s="154"/>
      <c r="L113" s="158"/>
    </row>
    <row r="114" spans="2:12" s="10" customFormat="1" ht="19.899999999999999" customHeight="1">
      <c r="B114" s="153"/>
      <c r="C114" s="154"/>
      <c r="D114" s="155" t="s">
        <v>1608</v>
      </c>
      <c r="E114" s="156"/>
      <c r="F114" s="156"/>
      <c r="G114" s="156"/>
      <c r="H114" s="156"/>
      <c r="I114" s="156"/>
      <c r="J114" s="157">
        <f>J428</f>
        <v>0</v>
      </c>
      <c r="K114" s="154"/>
      <c r="L114" s="158"/>
    </row>
    <row r="115" spans="2:12" s="10" customFormat="1" ht="19.899999999999999" customHeight="1">
      <c r="B115" s="153"/>
      <c r="C115" s="154"/>
      <c r="D115" s="155" t="s">
        <v>1609</v>
      </c>
      <c r="E115" s="156"/>
      <c r="F115" s="156"/>
      <c r="G115" s="156"/>
      <c r="H115" s="156"/>
      <c r="I115" s="156"/>
      <c r="J115" s="157">
        <f>J437</f>
        <v>0</v>
      </c>
      <c r="K115" s="154"/>
      <c r="L115" s="158"/>
    </row>
    <row r="116" spans="2:12" s="10" customFormat="1" ht="19.899999999999999" customHeight="1">
      <c r="B116" s="153"/>
      <c r="C116" s="154"/>
      <c r="D116" s="155" t="s">
        <v>601</v>
      </c>
      <c r="E116" s="156"/>
      <c r="F116" s="156"/>
      <c r="G116" s="156"/>
      <c r="H116" s="156"/>
      <c r="I116" s="156"/>
      <c r="J116" s="157">
        <f>J439</f>
        <v>0</v>
      </c>
      <c r="K116" s="154"/>
      <c r="L116" s="158"/>
    </row>
    <row r="117" spans="2:12" s="10" customFormat="1" ht="19.899999999999999" customHeight="1">
      <c r="B117" s="153"/>
      <c r="C117" s="154"/>
      <c r="D117" s="155" t="s">
        <v>132</v>
      </c>
      <c r="E117" s="156"/>
      <c r="F117" s="156"/>
      <c r="G117" s="156"/>
      <c r="H117" s="156"/>
      <c r="I117" s="156"/>
      <c r="J117" s="157">
        <f>J470</f>
        <v>0</v>
      </c>
      <c r="K117" s="154"/>
      <c r="L117" s="158"/>
    </row>
    <row r="118" spans="2:12" s="10" customFormat="1" ht="19.899999999999999" customHeight="1">
      <c r="B118" s="153"/>
      <c r="C118" s="154"/>
      <c r="D118" s="155" t="s">
        <v>1610</v>
      </c>
      <c r="E118" s="156"/>
      <c r="F118" s="156"/>
      <c r="G118" s="156"/>
      <c r="H118" s="156"/>
      <c r="I118" s="156"/>
      <c r="J118" s="157">
        <f>J483</f>
        <v>0</v>
      </c>
      <c r="K118" s="154"/>
      <c r="L118" s="158"/>
    </row>
    <row r="119" spans="2:12" s="10" customFormat="1" ht="19.899999999999999" customHeight="1">
      <c r="B119" s="153"/>
      <c r="C119" s="154"/>
      <c r="D119" s="155" t="s">
        <v>603</v>
      </c>
      <c r="E119" s="156"/>
      <c r="F119" s="156"/>
      <c r="G119" s="156"/>
      <c r="H119" s="156"/>
      <c r="I119" s="156"/>
      <c r="J119" s="157">
        <f>J494</f>
        <v>0</v>
      </c>
      <c r="K119" s="154"/>
      <c r="L119" s="158"/>
    </row>
    <row r="120" spans="2:12" s="10" customFormat="1" ht="19.899999999999999" customHeight="1">
      <c r="B120" s="153"/>
      <c r="C120" s="154"/>
      <c r="D120" s="155" t="s">
        <v>135</v>
      </c>
      <c r="E120" s="156"/>
      <c r="F120" s="156"/>
      <c r="G120" s="156"/>
      <c r="H120" s="156"/>
      <c r="I120" s="156"/>
      <c r="J120" s="157">
        <f>J532</f>
        <v>0</v>
      </c>
      <c r="K120" s="154"/>
      <c r="L120" s="158"/>
    </row>
    <row r="121" spans="2:12" s="10" customFormat="1" ht="19.899999999999999" customHeight="1">
      <c r="B121" s="153"/>
      <c r="C121" s="154"/>
      <c r="D121" s="155" t="s">
        <v>1611</v>
      </c>
      <c r="E121" s="156"/>
      <c r="F121" s="156"/>
      <c r="G121" s="156"/>
      <c r="H121" s="156"/>
      <c r="I121" s="156"/>
      <c r="J121" s="157">
        <f>J545</f>
        <v>0</v>
      </c>
      <c r="K121" s="154"/>
      <c r="L121" s="158"/>
    </row>
    <row r="122" spans="2:12" s="10" customFormat="1" ht="19.899999999999999" customHeight="1">
      <c r="B122" s="153"/>
      <c r="C122" s="154"/>
      <c r="D122" s="155" t="s">
        <v>1612</v>
      </c>
      <c r="E122" s="156"/>
      <c r="F122" s="156"/>
      <c r="G122" s="156"/>
      <c r="H122" s="156"/>
      <c r="I122" s="156"/>
      <c r="J122" s="157">
        <f>J563</f>
        <v>0</v>
      </c>
      <c r="K122" s="154"/>
      <c r="L122" s="158"/>
    </row>
    <row r="123" spans="2:12" s="10" customFormat="1" ht="19.899999999999999" customHeight="1">
      <c r="B123" s="153"/>
      <c r="C123" s="154"/>
      <c r="D123" s="155" t="s">
        <v>1613</v>
      </c>
      <c r="E123" s="156"/>
      <c r="F123" s="156"/>
      <c r="G123" s="156"/>
      <c r="H123" s="156"/>
      <c r="I123" s="156"/>
      <c r="J123" s="157">
        <f>J593</f>
        <v>0</v>
      </c>
      <c r="K123" s="154"/>
      <c r="L123" s="158"/>
    </row>
    <row r="124" spans="2:12" s="10" customFormat="1" ht="19.899999999999999" customHeight="1">
      <c r="B124" s="153"/>
      <c r="C124" s="154"/>
      <c r="D124" s="155" t="s">
        <v>604</v>
      </c>
      <c r="E124" s="156"/>
      <c r="F124" s="156"/>
      <c r="G124" s="156"/>
      <c r="H124" s="156"/>
      <c r="I124" s="156"/>
      <c r="J124" s="157">
        <f>J649</f>
        <v>0</v>
      </c>
      <c r="K124" s="154"/>
      <c r="L124" s="158"/>
    </row>
    <row r="125" spans="2:12" s="10" customFormat="1" ht="19.899999999999999" customHeight="1">
      <c r="B125" s="153"/>
      <c r="C125" s="154"/>
      <c r="D125" s="155" t="s">
        <v>1614</v>
      </c>
      <c r="E125" s="156"/>
      <c r="F125" s="156"/>
      <c r="G125" s="156"/>
      <c r="H125" s="156"/>
      <c r="I125" s="156"/>
      <c r="J125" s="157">
        <f>J660</f>
        <v>0</v>
      </c>
      <c r="K125" s="154"/>
      <c r="L125" s="158"/>
    </row>
    <row r="126" spans="2:12" s="9" customFormat="1" ht="24.95" customHeight="1">
      <c r="B126" s="147"/>
      <c r="C126" s="148"/>
      <c r="D126" s="149" t="s">
        <v>1615</v>
      </c>
      <c r="E126" s="150"/>
      <c r="F126" s="150"/>
      <c r="G126" s="150"/>
      <c r="H126" s="150"/>
      <c r="I126" s="150"/>
      <c r="J126" s="151">
        <f>J678</f>
        <v>0</v>
      </c>
      <c r="K126" s="148"/>
      <c r="L126" s="152"/>
    </row>
    <row r="127" spans="2:12" s="10" customFormat="1" ht="19.899999999999999" customHeight="1">
      <c r="B127" s="153"/>
      <c r="C127" s="154"/>
      <c r="D127" s="155" t="s">
        <v>1616</v>
      </c>
      <c r="E127" s="156"/>
      <c r="F127" s="156"/>
      <c r="G127" s="156"/>
      <c r="H127" s="156"/>
      <c r="I127" s="156"/>
      <c r="J127" s="157">
        <f>J780</f>
        <v>0</v>
      </c>
      <c r="K127" s="154"/>
      <c r="L127" s="158"/>
    </row>
    <row r="128" spans="2:12" s="9" customFormat="1" ht="24.95" customHeight="1">
      <c r="B128" s="147"/>
      <c r="C128" s="148"/>
      <c r="D128" s="149" t="s">
        <v>607</v>
      </c>
      <c r="E128" s="150"/>
      <c r="F128" s="150"/>
      <c r="G128" s="150"/>
      <c r="H128" s="150"/>
      <c r="I128" s="150"/>
      <c r="J128" s="151">
        <f>J783</f>
        <v>0</v>
      </c>
      <c r="K128" s="148"/>
      <c r="L128" s="152"/>
    </row>
    <row r="129" spans="1:31" s="9" customFormat="1" ht="24.95" customHeight="1">
      <c r="B129" s="147"/>
      <c r="C129" s="148"/>
      <c r="D129" s="149" t="s">
        <v>1617</v>
      </c>
      <c r="E129" s="150"/>
      <c r="F129" s="150"/>
      <c r="G129" s="150"/>
      <c r="H129" s="150"/>
      <c r="I129" s="150"/>
      <c r="J129" s="151">
        <f>J798</f>
        <v>0</v>
      </c>
      <c r="K129" s="148"/>
      <c r="L129" s="152"/>
    </row>
    <row r="130" spans="1:31" s="2" customFormat="1" ht="21.7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31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5" spans="1:31" s="2" customFormat="1" ht="6.95" customHeight="1">
      <c r="A135" s="34"/>
      <c r="B135" s="56"/>
      <c r="C135" s="57"/>
      <c r="D135" s="57"/>
      <c r="E135" s="57"/>
      <c r="F135" s="57"/>
      <c r="G135" s="57"/>
      <c r="H135" s="57"/>
      <c r="I135" s="57"/>
      <c r="J135" s="57"/>
      <c r="K135" s="57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31" s="2" customFormat="1" ht="24.95" customHeight="1">
      <c r="A136" s="34"/>
      <c r="B136" s="35"/>
      <c r="C136" s="23" t="s">
        <v>137</v>
      </c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6.95" customHeight="1">
      <c r="A137" s="34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12" customHeight="1">
      <c r="A138" s="34"/>
      <c r="B138" s="35"/>
      <c r="C138" s="29" t="s">
        <v>16</v>
      </c>
      <c r="D138" s="36"/>
      <c r="E138" s="36"/>
      <c r="F138" s="36"/>
      <c r="G138" s="36"/>
      <c r="H138" s="36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16.5" customHeight="1">
      <c r="A139" s="34"/>
      <c r="B139" s="35"/>
      <c r="C139" s="36"/>
      <c r="D139" s="36"/>
      <c r="E139" s="310" t="str">
        <f>E7</f>
        <v>Vrané nad Vltavou ON - oprava</v>
      </c>
      <c r="F139" s="311"/>
      <c r="G139" s="311"/>
      <c r="H139" s="311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12" customHeight="1">
      <c r="A140" s="34"/>
      <c r="B140" s="35"/>
      <c r="C140" s="29" t="s">
        <v>114</v>
      </c>
      <c r="D140" s="36"/>
      <c r="E140" s="36"/>
      <c r="F140" s="36"/>
      <c r="G140" s="36"/>
      <c r="H140" s="36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16.5" customHeight="1">
      <c r="A141" s="34"/>
      <c r="B141" s="35"/>
      <c r="C141" s="36"/>
      <c r="D141" s="36"/>
      <c r="E141" s="262" t="str">
        <f>E9</f>
        <v>004 - Oprava prostor pro dopravu</v>
      </c>
      <c r="F141" s="312"/>
      <c r="G141" s="312"/>
      <c r="H141" s="312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6.95" customHeight="1">
      <c r="A142" s="34"/>
      <c r="B142" s="35"/>
      <c r="C142" s="36"/>
      <c r="D142" s="36"/>
      <c r="E142" s="36"/>
      <c r="F142" s="36"/>
      <c r="G142" s="36"/>
      <c r="H142" s="36"/>
      <c r="I142" s="36"/>
      <c r="J142" s="36"/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2" customHeight="1">
      <c r="A143" s="34"/>
      <c r="B143" s="35"/>
      <c r="C143" s="29" t="s">
        <v>20</v>
      </c>
      <c r="D143" s="36"/>
      <c r="E143" s="36"/>
      <c r="F143" s="27" t="str">
        <f>F12</f>
        <v>žst. Vrané nad Vltavou</v>
      </c>
      <c r="G143" s="36"/>
      <c r="H143" s="36"/>
      <c r="I143" s="29" t="s">
        <v>22</v>
      </c>
      <c r="J143" s="66" t="str">
        <f>IF(J12="","",J12)</f>
        <v>9. 3. 2023</v>
      </c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6.95" customHeight="1">
      <c r="A144" s="34"/>
      <c r="B144" s="35"/>
      <c r="C144" s="36"/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2" customFormat="1" ht="15.2" customHeight="1">
      <c r="A145" s="34"/>
      <c r="B145" s="35"/>
      <c r="C145" s="29" t="s">
        <v>24</v>
      </c>
      <c r="D145" s="36"/>
      <c r="E145" s="36"/>
      <c r="F145" s="27" t="str">
        <f>E15</f>
        <v>Správa železnic, státní organizace</v>
      </c>
      <c r="G145" s="36"/>
      <c r="H145" s="36"/>
      <c r="I145" s="29" t="s">
        <v>32</v>
      </c>
      <c r="J145" s="32" t="str">
        <f>E21</f>
        <v xml:space="preserve"> </v>
      </c>
      <c r="K145" s="36"/>
      <c r="L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pans="1:65" s="2" customFormat="1" ht="15.2" customHeight="1">
      <c r="A146" s="34"/>
      <c r="B146" s="35"/>
      <c r="C146" s="29" t="s">
        <v>30</v>
      </c>
      <c r="D146" s="36"/>
      <c r="E146" s="36"/>
      <c r="F146" s="27" t="str">
        <f>IF(E18="","",E18)</f>
        <v>Vyplň údaj</v>
      </c>
      <c r="G146" s="36"/>
      <c r="H146" s="36"/>
      <c r="I146" s="29" t="s">
        <v>35</v>
      </c>
      <c r="J146" s="32">
        <f>E24</f>
        <v>0</v>
      </c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2" customFormat="1" ht="10.35" customHeight="1">
      <c r="A147" s="34"/>
      <c r="B147" s="35"/>
      <c r="C147" s="36"/>
      <c r="D147" s="36"/>
      <c r="E147" s="36"/>
      <c r="F147" s="36"/>
      <c r="G147" s="36"/>
      <c r="H147" s="36"/>
      <c r="I147" s="36"/>
      <c r="J147" s="36"/>
      <c r="K147" s="36"/>
      <c r="L147" s="51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  <row r="148" spans="1:65" s="11" customFormat="1" ht="29.25" customHeight="1">
      <c r="A148" s="159"/>
      <c r="B148" s="160"/>
      <c r="C148" s="161" t="s">
        <v>138</v>
      </c>
      <c r="D148" s="162" t="s">
        <v>62</v>
      </c>
      <c r="E148" s="162" t="s">
        <v>58</v>
      </c>
      <c r="F148" s="162" t="s">
        <v>59</v>
      </c>
      <c r="G148" s="162" t="s">
        <v>139</v>
      </c>
      <c r="H148" s="162" t="s">
        <v>140</v>
      </c>
      <c r="I148" s="162" t="s">
        <v>141</v>
      </c>
      <c r="J148" s="163" t="s">
        <v>119</v>
      </c>
      <c r="K148" s="164" t="s">
        <v>142</v>
      </c>
      <c r="L148" s="165"/>
      <c r="M148" s="75" t="s">
        <v>1</v>
      </c>
      <c r="N148" s="76" t="s">
        <v>41</v>
      </c>
      <c r="O148" s="76" t="s">
        <v>143</v>
      </c>
      <c r="P148" s="76" t="s">
        <v>144</v>
      </c>
      <c r="Q148" s="76" t="s">
        <v>145</v>
      </c>
      <c r="R148" s="76" t="s">
        <v>146</v>
      </c>
      <c r="S148" s="76" t="s">
        <v>147</v>
      </c>
      <c r="T148" s="77" t="s">
        <v>148</v>
      </c>
      <c r="U148" s="159"/>
      <c r="V148" s="159"/>
      <c r="W148" s="159"/>
      <c r="X148" s="159"/>
      <c r="Y148" s="159"/>
      <c r="Z148" s="159"/>
      <c r="AA148" s="159"/>
      <c r="AB148" s="159"/>
      <c r="AC148" s="159"/>
      <c r="AD148" s="159"/>
      <c r="AE148" s="159"/>
    </row>
    <row r="149" spans="1:65" s="2" customFormat="1" ht="22.9" customHeight="1">
      <c r="A149" s="34"/>
      <c r="B149" s="35"/>
      <c r="C149" s="82" t="s">
        <v>149</v>
      </c>
      <c r="D149" s="36"/>
      <c r="E149" s="36"/>
      <c r="F149" s="36"/>
      <c r="G149" s="36"/>
      <c r="H149" s="36"/>
      <c r="I149" s="36"/>
      <c r="J149" s="166">
        <f>BK149</f>
        <v>0</v>
      </c>
      <c r="K149" s="36"/>
      <c r="L149" s="39"/>
      <c r="M149" s="78"/>
      <c r="N149" s="167"/>
      <c r="O149" s="79"/>
      <c r="P149" s="168">
        <f>P150+P292+P678+P783+P798</f>
        <v>0</v>
      </c>
      <c r="Q149" s="79"/>
      <c r="R149" s="168">
        <f>R150+R292+R678+R783+R798</f>
        <v>36.556536792200014</v>
      </c>
      <c r="S149" s="79"/>
      <c r="T149" s="169">
        <f>T150+T292+T678+T783+T798</f>
        <v>25.0682948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76</v>
      </c>
      <c r="AU149" s="17" t="s">
        <v>121</v>
      </c>
      <c r="BK149" s="170">
        <f>BK150+BK292+BK678+BK783+BK798</f>
        <v>0</v>
      </c>
    </row>
    <row r="150" spans="1:65" s="12" customFormat="1" ht="25.9" customHeight="1">
      <c r="B150" s="171"/>
      <c r="C150" s="172"/>
      <c r="D150" s="173" t="s">
        <v>76</v>
      </c>
      <c r="E150" s="174" t="s">
        <v>150</v>
      </c>
      <c r="F150" s="174" t="s">
        <v>151</v>
      </c>
      <c r="G150" s="172"/>
      <c r="H150" s="172"/>
      <c r="I150" s="175"/>
      <c r="J150" s="176">
        <f>BK150</f>
        <v>0</v>
      </c>
      <c r="K150" s="172"/>
      <c r="L150" s="177"/>
      <c r="M150" s="178"/>
      <c r="N150" s="179"/>
      <c r="O150" s="179"/>
      <c r="P150" s="180">
        <f>P151+P190+P230+P276+P290</f>
        <v>0</v>
      </c>
      <c r="Q150" s="179"/>
      <c r="R150" s="180">
        <f>R151+R190+R230+R276+R290</f>
        <v>28.041702250000007</v>
      </c>
      <c r="S150" s="179"/>
      <c r="T150" s="181">
        <f>T151+T190+T230+T276+T290</f>
        <v>22.462527000000001</v>
      </c>
      <c r="AR150" s="182" t="s">
        <v>85</v>
      </c>
      <c r="AT150" s="183" t="s">
        <v>76</v>
      </c>
      <c r="AU150" s="183" t="s">
        <v>77</v>
      </c>
      <c r="AY150" s="182" t="s">
        <v>152</v>
      </c>
      <c r="BK150" s="184">
        <f>BK151+BK190+BK230+BK276+BK290</f>
        <v>0</v>
      </c>
    </row>
    <row r="151" spans="1:65" s="12" customFormat="1" ht="22.9" customHeight="1">
      <c r="B151" s="171"/>
      <c r="C151" s="172"/>
      <c r="D151" s="173" t="s">
        <v>76</v>
      </c>
      <c r="E151" s="185" t="s">
        <v>153</v>
      </c>
      <c r="F151" s="185" t="s">
        <v>154</v>
      </c>
      <c r="G151" s="172"/>
      <c r="H151" s="172"/>
      <c r="I151" s="175"/>
      <c r="J151" s="186">
        <f>BK151</f>
        <v>0</v>
      </c>
      <c r="K151" s="172"/>
      <c r="L151" s="177"/>
      <c r="M151" s="178"/>
      <c r="N151" s="179"/>
      <c r="O151" s="179"/>
      <c r="P151" s="180">
        <f>SUM(P152:P189)</f>
        <v>0</v>
      </c>
      <c r="Q151" s="179"/>
      <c r="R151" s="180">
        <f>SUM(R152:R189)</f>
        <v>12.474353410000003</v>
      </c>
      <c r="S151" s="179"/>
      <c r="T151" s="181">
        <f>SUM(T152:T189)</f>
        <v>0</v>
      </c>
      <c r="AR151" s="182" t="s">
        <v>85</v>
      </c>
      <c r="AT151" s="183" t="s">
        <v>76</v>
      </c>
      <c r="AU151" s="183" t="s">
        <v>85</v>
      </c>
      <c r="AY151" s="182" t="s">
        <v>152</v>
      </c>
      <c r="BK151" s="184">
        <f>SUM(BK152:BK189)</f>
        <v>0</v>
      </c>
    </row>
    <row r="152" spans="1:65" s="2" customFormat="1" ht="33" customHeight="1">
      <c r="A152" s="34"/>
      <c r="B152" s="35"/>
      <c r="C152" s="187" t="s">
        <v>85</v>
      </c>
      <c r="D152" s="187" t="s">
        <v>155</v>
      </c>
      <c r="E152" s="188" t="s">
        <v>1618</v>
      </c>
      <c r="F152" s="189" t="s">
        <v>1619</v>
      </c>
      <c r="G152" s="190" t="s">
        <v>158</v>
      </c>
      <c r="H152" s="191">
        <v>6.351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42</v>
      </c>
      <c r="O152" s="71"/>
      <c r="P152" s="197">
        <f>O152*H152</f>
        <v>0</v>
      </c>
      <c r="Q152" s="197">
        <v>1.3271500000000001</v>
      </c>
      <c r="R152" s="197">
        <f>Q152*H152</f>
        <v>8.4287296500000011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159</v>
      </c>
      <c r="AT152" s="199" t="s">
        <v>155</v>
      </c>
      <c r="AU152" s="199" t="s">
        <v>87</v>
      </c>
      <c r="AY152" s="17" t="s">
        <v>152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85</v>
      </c>
      <c r="BK152" s="200">
        <f>ROUND(I152*H152,2)</f>
        <v>0</v>
      </c>
      <c r="BL152" s="17" t="s">
        <v>159</v>
      </c>
      <c r="BM152" s="199" t="s">
        <v>1620</v>
      </c>
    </row>
    <row r="153" spans="1:65" s="13" customFormat="1" ht="11.25">
      <c r="B153" s="201"/>
      <c r="C153" s="202"/>
      <c r="D153" s="203" t="s">
        <v>161</v>
      </c>
      <c r="E153" s="204" t="s">
        <v>1</v>
      </c>
      <c r="F153" s="205" t="s">
        <v>1621</v>
      </c>
      <c r="G153" s="202"/>
      <c r="H153" s="206">
        <v>1.8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161</v>
      </c>
      <c r="AU153" s="212" t="s">
        <v>87</v>
      </c>
      <c r="AV153" s="13" t="s">
        <v>87</v>
      </c>
      <c r="AW153" s="13" t="s">
        <v>34</v>
      </c>
      <c r="AX153" s="13" t="s">
        <v>77</v>
      </c>
      <c r="AY153" s="212" t="s">
        <v>152</v>
      </c>
    </row>
    <row r="154" spans="1:65" s="13" customFormat="1" ht="11.25">
      <c r="B154" s="201"/>
      <c r="C154" s="202"/>
      <c r="D154" s="203" t="s">
        <v>161</v>
      </c>
      <c r="E154" s="204" t="s">
        <v>1</v>
      </c>
      <c r="F154" s="205" t="s">
        <v>1622</v>
      </c>
      <c r="G154" s="202"/>
      <c r="H154" s="206">
        <v>0.75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161</v>
      </c>
      <c r="AU154" s="212" t="s">
        <v>87</v>
      </c>
      <c r="AV154" s="13" t="s">
        <v>87</v>
      </c>
      <c r="AW154" s="13" t="s">
        <v>34</v>
      </c>
      <c r="AX154" s="13" t="s">
        <v>77</v>
      </c>
      <c r="AY154" s="212" t="s">
        <v>152</v>
      </c>
    </row>
    <row r="155" spans="1:65" s="13" customFormat="1" ht="11.25">
      <c r="B155" s="201"/>
      <c r="C155" s="202"/>
      <c r="D155" s="203" t="s">
        <v>161</v>
      </c>
      <c r="E155" s="204" t="s">
        <v>1</v>
      </c>
      <c r="F155" s="205" t="s">
        <v>1623</v>
      </c>
      <c r="G155" s="202"/>
      <c r="H155" s="206">
        <v>0.5</v>
      </c>
      <c r="I155" s="207"/>
      <c r="J155" s="202"/>
      <c r="K155" s="202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161</v>
      </c>
      <c r="AU155" s="212" t="s">
        <v>87</v>
      </c>
      <c r="AV155" s="13" t="s">
        <v>87</v>
      </c>
      <c r="AW155" s="13" t="s">
        <v>34</v>
      </c>
      <c r="AX155" s="13" t="s">
        <v>77</v>
      </c>
      <c r="AY155" s="212" t="s">
        <v>152</v>
      </c>
    </row>
    <row r="156" spans="1:65" s="13" customFormat="1" ht="11.25">
      <c r="B156" s="201"/>
      <c r="C156" s="202"/>
      <c r="D156" s="203" t="s">
        <v>161</v>
      </c>
      <c r="E156" s="204" t="s">
        <v>1</v>
      </c>
      <c r="F156" s="205" t="s">
        <v>1624</v>
      </c>
      <c r="G156" s="202"/>
      <c r="H156" s="206">
        <v>0.8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161</v>
      </c>
      <c r="AU156" s="212" t="s">
        <v>87</v>
      </c>
      <c r="AV156" s="13" t="s">
        <v>87</v>
      </c>
      <c r="AW156" s="13" t="s">
        <v>34</v>
      </c>
      <c r="AX156" s="13" t="s">
        <v>77</v>
      </c>
      <c r="AY156" s="212" t="s">
        <v>152</v>
      </c>
    </row>
    <row r="157" spans="1:65" s="13" customFormat="1" ht="11.25">
      <c r="B157" s="201"/>
      <c r="C157" s="202"/>
      <c r="D157" s="203" t="s">
        <v>161</v>
      </c>
      <c r="E157" s="204" t="s">
        <v>1</v>
      </c>
      <c r="F157" s="205" t="s">
        <v>1625</v>
      </c>
      <c r="G157" s="202"/>
      <c r="H157" s="206">
        <v>0.32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161</v>
      </c>
      <c r="AU157" s="212" t="s">
        <v>87</v>
      </c>
      <c r="AV157" s="13" t="s">
        <v>87</v>
      </c>
      <c r="AW157" s="13" t="s">
        <v>34</v>
      </c>
      <c r="AX157" s="13" t="s">
        <v>77</v>
      </c>
      <c r="AY157" s="212" t="s">
        <v>152</v>
      </c>
    </row>
    <row r="158" spans="1:65" s="13" customFormat="1" ht="11.25">
      <c r="B158" s="201"/>
      <c r="C158" s="202"/>
      <c r="D158" s="203" t="s">
        <v>161</v>
      </c>
      <c r="E158" s="204" t="s">
        <v>1</v>
      </c>
      <c r="F158" s="205" t="s">
        <v>1626</v>
      </c>
      <c r="G158" s="202"/>
      <c r="H158" s="206">
        <v>0.4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161</v>
      </c>
      <c r="AU158" s="212" t="s">
        <v>87</v>
      </c>
      <c r="AV158" s="13" t="s">
        <v>87</v>
      </c>
      <c r="AW158" s="13" t="s">
        <v>34</v>
      </c>
      <c r="AX158" s="13" t="s">
        <v>77</v>
      </c>
      <c r="AY158" s="212" t="s">
        <v>152</v>
      </c>
    </row>
    <row r="159" spans="1:65" s="13" customFormat="1" ht="11.25">
      <c r="B159" s="201"/>
      <c r="C159" s="202"/>
      <c r="D159" s="203" t="s">
        <v>161</v>
      </c>
      <c r="E159" s="204" t="s">
        <v>1</v>
      </c>
      <c r="F159" s="205" t="s">
        <v>1627</v>
      </c>
      <c r="G159" s="202"/>
      <c r="H159" s="206">
        <v>0.56000000000000005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161</v>
      </c>
      <c r="AU159" s="212" t="s">
        <v>87</v>
      </c>
      <c r="AV159" s="13" t="s">
        <v>87</v>
      </c>
      <c r="AW159" s="13" t="s">
        <v>34</v>
      </c>
      <c r="AX159" s="13" t="s">
        <v>77</v>
      </c>
      <c r="AY159" s="212" t="s">
        <v>152</v>
      </c>
    </row>
    <row r="160" spans="1:65" s="13" customFormat="1" ht="11.25">
      <c r="B160" s="201"/>
      <c r="C160" s="202"/>
      <c r="D160" s="203" t="s">
        <v>161</v>
      </c>
      <c r="E160" s="204" t="s">
        <v>1</v>
      </c>
      <c r="F160" s="205" t="s">
        <v>1628</v>
      </c>
      <c r="G160" s="202"/>
      <c r="H160" s="206">
        <v>0.221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161</v>
      </c>
      <c r="AU160" s="212" t="s">
        <v>87</v>
      </c>
      <c r="AV160" s="13" t="s">
        <v>87</v>
      </c>
      <c r="AW160" s="13" t="s">
        <v>34</v>
      </c>
      <c r="AX160" s="13" t="s">
        <v>77</v>
      </c>
      <c r="AY160" s="212" t="s">
        <v>152</v>
      </c>
    </row>
    <row r="161" spans="1:65" s="13" customFormat="1" ht="11.25">
      <c r="B161" s="201"/>
      <c r="C161" s="202"/>
      <c r="D161" s="203" t="s">
        <v>161</v>
      </c>
      <c r="E161" s="204" t="s">
        <v>1</v>
      </c>
      <c r="F161" s="205" t="s">
        <v>1629</v>
      </c>
      <c r="G161" s="202"/>
      <c r="H161" s="206">
        <v>1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161</v>
      </c>
      <c r="AU161" s="212" t="s">
        <v>87</v>
      </c>
      <c r="AV161" s="13" t="s">
        <v>87</v>
      </c>
      <c r="AW161" s="13" t="s">
        <v>34</v>
      </c>
      <c r="AX161" s="13" t="s">
        <v>77</v>
      </c>
      <c r="AY161" s="212" t="s">
        <v>152</v>
      </c>
    </row>
    <row r="162" spans="1:65" s="14" customFormat="1" ht="11.25">
      <c r="B162" s="217"/>
      <c r="C162" s="218"/>
      <c r="D162" s="203" t="s">
        <v>161</v>
      </c>
      <c r="E162" s="219" t="s">
        <v>1</v>
      </c>
      <c r="F162" s="220" t="s">
        <v>203</v>
      </c>
      <c r="G162" s="218"/>
      <c r="H162" s="221">
        <v>6.3510000000000009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161</v>
      </c>
      <c r="AU162" s="227" t="s">
        <v>87</v>
      </c>
      <c r="AV162" s="14" t="s">
        <v>159</v>
      </c>
      <c r="AW162" s="14" t="s">
        <v>34</v>
      </c>
      <c r="AX162" s="14" t="s">
        <v>85</v>
      </c>
      <c r="AY162" s="227" t="s">
        <v>152</v>
      </c>
    </row>
    <row r="163" spans="1:65" s="2" customFormat="1" ht="24.2" customHeight="1">
      <c r="A163" s="34"/>
      <c r="B163" s="35"/>
      <c r="C163" s="187" t="s">
        <v>87</v>
      </c>
      <c r="D163" s="187" t="s">
        <v>155</v>
      </c>
      <c r="E163" s="188" t="s">
        <v>1630</v>
      </c>
      <c r="F163" s="189" t="s">
        <v>1631</v>
      </c>
      <c r="G163" s="190" t="s">
        <v>170</v>
      </c>
      <c r="H163" s="191">
        <v>4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42</v>
      </c>
      <c r="O163" s="71"/>
      <c r="P163" s="197">
        <f>O163*H163</f>
        <v>0</v>
      </c>
      <c r="Q163" s="197">
        <v>7.8259999999999996E-2</v>
      </c>
      <c r="R163" s="197">
        <f>Q163*H163</f>
        <v>0.31303999999999998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159</v>
      </c>
      <c r="AT163" s="199" t="s">
        <v>155</v>
      </c>
      <c r="AU163" s="199" t="s">
        <v>87</v>
      </c>
      <c r="AY163" s="17" t="s">
        <v>152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85</v>
      </c>
      <c r="BK163" s="200">
        <f>ROUND(I163*H163,2)</f>
        <v>0</v>
      </c>
      <c r="BL163" s="17" t="s">
        <v>159</v>
      </c>
      <c r="BM163" s="199" t="s">
        <v>1632</v>
      </c>
    </row>
    <row r="164" spans="1:65" s="13" customFormat="1" ht="11.25">
      <c r="B164" s="201"/>
      <c r="C164" s="202"/>
      <c r="D164" s="203" t="s">
        <v>161</v>
      </c>
      <c r="E164" s="204" t="s">
        <v>1</v>
      </c>
      <c r="F164" s="205" t="s">
        <v>1633</v>
      </c>
      <c r="G164" s="202"/>
      <c r="H164" s="206">
        <v>2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161</v>
      </c>
      <c r="AU164" s="212" t="s">
        <v>87</v>
      </c>
      <c r="AV164" s="13" t="s">
        <v>87</v>
      </c>
      <c r="AW164" s="13" t="s">
        <v>34</v>
      </c>
      <c r="AX164" s="13" t="s">
        <v>77</v>
      </c>
      <c r="AY164" s="212" t="s">
        <v>152</v>
      </c>
    </row>
    <row r="165" spans="1:65" s="13" customFormat="1" ht="11.25">
      <c r="B165" s="201"/>
      <c r="C165" s="202"/>
      <c r="D165" s="203" t="s">
        <v>161</v>
      </c>
      <c r="E165" s="204" t="s">
        <v>1</v>
      </c>
      <c r="F165" s="205" t="s">
        <v>1634</v>
      </c>
      <c r="G165" s="202"/>
      <c r="H165" s="206">
        <v>2</v>
      </c>
      <c r="I165" s="207"/>
      <c r="J165" s="202"/>
      <c r="K165" s="202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161</v>
      </c>
      <c r="AU165" s="212" t="s">
        <v>87</v>
      </c>
      <c r="AV165" s="13" t="s">
        <v>87</v>
      </c>
      <c r="AW165" s="13" t="s">
        <v>34</v>
      </c>
      <c r="AX165" s="13" t="s">
        <v>77</v>
      </c>
      <c r="AY165" s="212" t="s">
        <v>152</v>
      </c>
    </row>
    <row r="166" spans="1:65" s="14" customFormat="1" ht="11.25">
      <c r="B166" s="217"/>
      <c r="C166" s="218"/>
      <c r="D166" s="203" t="s">
        <v>161</v>
      </c>
      <c r="E166" s="219" t="s">
        <v>1</v>
      </c>
      <c r="F166" s="220" t="s">
        <v>203</v>
      </c>
      <c r="G166" s="218"/>
      <c r="H166" s="221">
        <v>4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161</v>
      </c>
      <c r="AU166" s="227" t="s">
        <v>87</v>
      </c>
      <c r="AV166" s="14" t="s">
        <v>159</v>
      </c>
      <c r="AW166" s="14" t="s">
        <v>34</v>
      </c>
      <c r="AX166" s="14" t="s">
        <v>85</v>
      </c>
      <c r="AY166" s="227" t="s">
        <v>152</v>
      </c>
    </row>
    <row r="167" spans="1:65" s="2" customFormat="1" ht="24.2" customHeight="1">
      <c r="A167" s="34"/>
      <c r="B167" s="35"/>
      <c r="C167" s="187" t="s">
        <v>153</v>
      </c>
      <c r="D167" s="187" t="s">
        <v>155</v>
      </c>
      <c r="E167" s="188" t="s">
        <v>1635</v>
      </c>
      <c r="F167" s="189" t="s">
        <v>1636</v>
      </c>
      <c r="G167" s="190" t="s">
        <v>170</v>
      </c>
      <c r="H167" s="191">
        <v>1</v>
      </c>
      <c r="I167" s="192"/>
      <c r="J167" s="193">
        <f>ROUND(I167*H167,2)</f>
        <v>0</v>
      </c>
      <c r="K167" s="194"/>
      <c r="L167" s="39"/>
      <c r="M167" s="195" t="s">
        <v>1</v>
      </c>
      <c r="N167" s="196" t="s">
        <v>42</v>
      </c>
      <c r="O167" s="71"/>
      <c r="P167" s="197">
        <f>O167*H167</f>
        <v>0</v>
      </c>
      <c r="Q167" s="197">
        <v>0.10138999999999999</v>
      </c>
      <c r="R167" s="197">
        <f>Q167*H167</f>
        <v>0.10138999999999999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159</v>
      </c>
      <c r="AT167" s="199" t="s">
        <v>155</v>
      </c>
      <c r="AU167" s="199" t="s">
        <v>87</v>
      </c>
      <c r="AY167" s="17" t="s">
        <v>152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85</v>
      </c>
      <c r="BK167" s="200">
        <f>ROUND(I167*H167,2)</f>
        <v>0</v>
      </c>
      <c r="BL167" s="17" t="s">
        <v>159</v>
      </c>
      <c r="BM167" s="199" t="s">
        <v>1637</v>
      </c>
    </row>
    <row r="168" spans="1:65" s="13" customFormat="1" ht="11.25">
      <c r="B168" s="201"/>
      <c r="C168" s="202"/>
      <c r="D168" s="203" t="s">
        <v>161</v>
      </c>
      <c r="E168" s="204" t="s">
        <v>1</v>
      </c>
      <c r="F168" s="205" t="s">
        <v>973</v>
      </c>
      <c r="G168" s="202"/>
      <c r="H168" s="206">
        <v>1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161</v>
      </c>
      <c r="AU168" s="212" t="s">
        <v>87</v>
      </c>
      <c r="AV168" s="13" t="s">
        <v>87</v>
      </c>
      <c r="AW168" s="13" t="s">
        <v>34</v>
      </c>
      <c r="AX168" s="13" t="s">
        <v>85</v>
      </c>
      <c r="AY168" s="212" t="s">
        <v>152</v>
      </c>
    </row>
    <row r="169" spans="1:65" s="2" customFormat="1" ht="24.2" customHeight="1">
      <c r="A169" s="34"/>
      <c r="B169" s="35"/>
      <c r="C169" s="187" t="s">
        <v>159</v>
      </c>
      <c r="D169" s="187" t="s">
        <v>155</v>
      </c>
      <c r="E169" s="188" t="s">
        <v>1638</v>
      </c>
      <c r="F169" s="189" t="s">
        <v>1639</v>
      </c>
      <c r="G169" s="190" t="s">
        <v>170</v>
      </c>
      <c r="H169" s="191">
        <v>1</v>
      </c>
      <c r="I169" s="192"/>
      <c r="J169" s="193">
        <f>ROUND(I169*H169,2)</f>
        <v>0</v>
      </c>
      <c r="K169" s="194"/>
      <c r="L169" s="39"/>
      <c r="M169" s="195" t="s">
        <v>1</v>
      </c>
      <c r="N169" s="196" t="s">
        <v>42</v>
      </c>
      <c r="O169" s="71"/>
      <c r="P169" s="197">
        <f>O169*H169</f>
        <v>0</v>
      </c>
      <c r="Q169" s="197">
        <v>6.2210000000000001E-2</v>
      </c>
      <c r="R169" s="197">
        <f>Q169*H169</f>
        <v>6.2210000000000001E-2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159</v>
      </c>
      <c r="AT169" s="199" t="s">
        <v>155</v>
      </c>
      <c r="AU169" s="199" t="s">
        <v>87</v>
      </c>
      <c r="AY169" s="17" t="s">
        <v>152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85</v>
      </c>
      <c r="BK169" s="200">
        <f>ROUND(I169*H169,2)</f>
        <v>0</v>
      </c>
      <c r="BL169" s="17" t="s">
        <v>159</v>
      </c>
      <c r="BM169" s="199" t="s">
        <v>1640</v>
      </c>
    </row>
    <row r="170" spans="1:65" s="13" customFormat="1" ht="11.25">
      <c r="B170" s="201"/>
      <c r="C170" s="202"/>
      <c r="D170" s="203" t="s">
        <v>161</v>
      </c>
      <c r="E170" s="204" t="s">
        <v>1</v>
      </c>
      <c r="F170" s="205" t="s">
        <v>979</v>
      </c>
      <c r="G170" s="202"/>
      <c r="H170" s="206">
        <v>1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161</v>
      </c>
      <c r="AU170" s="212" t="s">
        <v>87</v>
      </c>
      <c r="AV170" s="13" t="s">
        <v>87</v>
      </c>
      <c r="AW170" s="13" t="s">
        <v>34</v>
      </c>
      <c r="AX170" s="13" t="s">
        <v>85</v>
      </c>
      <c r="AY170" s="212" t="s">
        <v>152</v>
      </c>
    </row>
    <row r="171" spans="1:65" s="2" customFormat="1" ht="33" customHeight="1">
      <c r="A171" s="34"/>
      <c r="B171" s="35"/>
      <c r="C171" s="187" t="s">
        <v>181</v>
      </c>
      <c r="D171" s="187" t="s">
        <v>155</v>
      </c>
      <c r="E171" s="188" t="s">
        <v>1641</v>
      </c>
      <c r="F171" s="189" t="s">
        <v>1642</v>
      </c>
      <c r="G171" s="190" t="s">
        <v>170</v>
      </c>
      <c r="H171" s="191">
        <v>1</v>
      </c>
      <c r="I171" s="192"/>
      <c r="J171" s="193">
        <f>ROUND(I171*H171,2)</f>
        <v>0</v>
      </c>
      <c r="K171" s="194"/>
      <c r="L171" s="39"/>
      <c r="M171" s="195" t="s">
        <v>1</v>
      </c>
      <c r="N171" s="196" t="s">
        <v>42</v>
      </c>
      <c r="O171" s="71"/>
      <c r="P171" s="197">
        <f>O171*H171</f>
        <v>0</v>
      </c>
      <c r="Q171" s="197">
        <v>3.3279999999999997E-2</v>
      </c>
      <c r="R171" s="197">
        <f>Q171*H171</f>
        <v>3.3279999999999997E-2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159</v>
      </c>
      <c r="AT171" s="199" t="s">
        <v>155</v>
      </c>
      <c r="AU171" s="199" t="s">
        <v>87</v>
      </c>
      <c r="AY171" s="17" t="s">
        <v>152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85</v>
      </c>
      <c r="BK171" s="200">
        <f>ROUND(I171*H171,2)</f>
        <v>0</v>
      </c>
      <c r="BL171" s="17" t="s">
        <v>159</v>
      </c>
      <c r="BM171" s="199" t="s">
        <v>1643</v>
      </c>
    </row>
    <row r="172" spans="1:65" s="13" customFormat="1" ht="11.25">
      <c r="B172" s="201"/>
      <c r="C172" s="202"/>
      <c r="D172" s="203" t="s">
        <v>161</v>
      </c>
      <c r="E172" s="204" t="s">
        <v>1</v>
      </c>
      <c r="F172" s="205" t="s">
        <v>1644</v>
      </c>
      <c r="G172" s="202"/>
      <c r="H172" s="206">
        <v>1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161</v>
      </c>
      <c r="AU172" s="212" t="s">
        <v>87</v>
      </c>
      <c r="AV172" s="13" t="s">
        <v>87</v>
      </c>
      <c r="AW172" s="13" t="s">
        <v>34</v>
      </c>
      <c r="AX172" s="13" t="s">
        <v>85</v>
      </c>
      <c r="AY172" s="212" t="s">
        <v>152</v>
      </c>
    </row>
    <row r="173" spans="1:65" s="2" customFormat="1" ht="33" customHeight="1">
      <c r="A173" s="34"/>
      <c r="B173" s="35"/>
      <c r="C173" s="187" t="s">
        <v>185</v>
      </c>
      <c r="D173" s="187" t="s">
        <v>155</v>
      </c>
      <c r="E173" s="188" t="s">
        <v>1645</v>
      </c>
      <c r="F173" s="189" t="s">
        <v>1646</v>
      </c>
      <c r="G173" s="190" t="s">
        <v>170</v>
      </c>
      <c r="H173" s="191">
        <v>4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42</v>
      </c>
      <c r="O173" s="71"/>
      <c r="P173" s="197">
        <f>O173*H173</f>
        <v>0</v>
      </c>
      <c r="Q173" s="197">
        <v>2.6280000000000001E-2</v>
      </c>
      <c r="R173" s="197">
        <f>Q173*H173</f>
        <v>0.10512000000000001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159</v>
      </c>
      <c r="AT173" s="199" t="s">
        <v>155</v>
      </c>
      <c r="AU173" s="199" t="s">
        <v>87</v>
      </c>
      <c r="AY173" s="17" t="s">
        <v>152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85</v>
      </c>
      <c r="BK173" s="200">
        <f>ROUND(I173*H173,2)</f>
        <v>0</v>
      </c>
      <c r="BL173" s="17" t="s">
        <v>159</v>
      </c>
      <c r="BM173" s="199" t="s">
        <v>1647</v>
      </c>
    </row>
    <row r="174" spans="1:65" s="13" customFormat="1" ht="11.25">
      <c r="B174" s="201"/>
      <c r="C174" s="202"/>
      <c r="D174" s="203" t="s">
        <v>161</v>
      </c>
      <c r="E174" s="204" t="s">
        <v>1</v>
      </c>
      <c r="F174" s="205" t="s">
        <v>1648</v>
      </c>
      <c r="G174" s="202"/>
      <c r="H174" s="206">
        <v>3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161</v>
      </c>
      <c r="AU174" s="212" t="s">
        <v>87</v>
      </c>
      <c r="AV174" s="13" t="s">
        <v>87</v>
      </c>
      <c r="AW174" s="13" t="s">
        <v>34</v>
      </c>
      <c r="AX174" s="13" t="s">
        <v>77</v>
      </c>
      <c r="AY174" s="212" t="s">
        <v>152</v>
      </c>
    </row>
    <row r="175" spans="1:65" s="13" customFormat="1" ht="11.25">
      <c r="B175" s="201"/>
      <c r="C175" s="202"/>
      <c r="D175" s="203" t="s">
        <v>161</v>
      </c>
      <c r="E175" s="204" t="s">
        <v>1</v>
      </c>
      <c r="F175" s="205" t="s">
        <v>1649</v>
      </c>
      <c r="G175" s="202"/>
      <c r="H175" s="206">
        <v>1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161</v>
      </c>
      <c r="AU175" s="212" t="s">
        <v>87</v>
      </c>
      <c r="AV175" s="13" t="s">
        <v>87</v>
      </c>
      <c r="AW175" s="13" t="s">
        <v>34</v>
      </c>
      <c r="AX175" s="13" t="s">
        <v>77</v>
      </c>
      <c r="AY175" s="212" t="s">
        <v>152</v>
      </c>
    </row>
    <row r="176" spans="1:65" s="14" customFormat="1" ht="11.25">
      <c r="B176" s="217"/>
      <c r="C176" s="218"/>
      <c r="D176" s="203" t="s">
        <v>161</v>
      </c>
      <c r="E176" s="219" t="s">
        <v>1</v>
      </c>
      <c r="F176" s="220" t="s">
        <v>203</v>
      </c>
      <c r="G176" s="218"/>
      <c r="H176" s="221">
        <v>4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161</v>
      </c>
      <c r="AU176" s="227" t="s">
        <v>87</v>
      </c>
      <c r="AV176" s="14" t="s">
        <v>159</v>
      </c>
      <c r="AW176" s="14" t="s">
        <v>34</v>
      </c>
      <c r="AX176" s="14" t="s">
        <v>85</v>
      </c>
      <c r="AY176" s="227" t="s">
        <v>152</v>
      </c>
    </row>
    <row r="177" spans="1:65" s="2" customFormat="1" ht="24.2" customHeight="1">
      <c r="A177" s="34"/>
      <c r="B177" s="35"/>
      <c r="C177" s="187" t="s">
        <v>189</v>
      </c>
      <c r="D177" s="187" t="s">
        <v>155</v>
      </c>
      <c r="E177" s="188" t="s">
        <v>1650</v>
      </c>
      <c r="F177" s="189" t="s">
        <v>1651</v>
      </c>
      <c r="G177" s="190" t="s">
        <v>165</v>
      </c>
      <c r="H177" s="191">
        <v>44.607999999999997</v>
      </c>
      <c r="I177" s="192"/>
      <c r="J177" s="193">
        <f>ROUND(I177*H177,2)</f>
        <v>0</v>
      </c>
      <c r="K177" s="194"/>
      <c r="L177" s="39"/>
      <c r="M177" s="195" t="s">
        <v>1</v>
      </c>
      <c r="N177" s="196" t="s">
        <v>42</v>
      </c>
      <c r="O177" s="71"/>
      <c r="P177" s="197">
        <f>O177*H177</f>
        <v>0</v>
      </c>
      <c r="Q177" s="197">
        <v>6.1719999999999997E-2</v>
      </c>
      <c r="R177" s="197">
        <f>Q177*H177</f>
        <v>2.7532057599999997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159</v>
      </c>
      <c r="AT177" s="199" t="s">
        <v>155</v>
      </c>
      <c r="AU177" s="199" t="s">
        <v>87</v>
      </c>
      <c r="AY177" s="17" t="s">
        <v>152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85</v>
      </c>
      <c r="BK177" s="200">
        <f>ROUND(I177*H177,2)</f>
        <v>0</v>
      </c>
      <c r="BL177" s="17" t="s">
        <v>159</v>
      </c>
      <c r="BM177" s="199" t="s">
        <v>1652</v>
      </c>
    </row>
    <row r="178" spans="1:65" s="13" customFormat="1" ht="11.25">
      <c r="B178" s="201"/>
      <c r="C178" s="202"/>
      <c r="D178" s="203" t="s">
        <v>161</v>
      </c>
      <c r="E178" s="204" t="s">
        <v>1</v>
      </c>
      <c r="F178" s="205" t="s">
        <v>1653</v>
      </c>
      <c r="G178" s="202"/>
      <c r="H178" s="206">
        <v>14.56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161</v>
      </c>
      <c r="AU178" s="212" t="s">
        <v>87</v>
      </c>
      <c r="AV178" s="13" t="s">
        <v>87</v>
      </c>
      <c r="AW178" s="13" t="s">
        <v>34</v>
      </c>
      <c r="AX178" s="13" t="s">
        <v>77</v>
      </c>
      <c r="AY178" s="212" t="s">
        <v>152</v>
      </c>
    </row>
    <row r="179" spans="1:65" s="13" customFormat="1" ht="11.25">
      <c r="B179" s="201"/>
      <c r="C179" s="202"/>
      <c r="D179" s="203" t="s">
        <v>161</v>
      </c>
      <c r="E179" s="204" t="s">
        <v>1</v>
      </c>
      <c r="F179" s="205" t="s">
        <v>1654</v>
      </c>
      <c r="G179" s="202"/>
      <c r="H179" s="206">
        <v>30.047999999999998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161</v>
      </c>
      <c r="AU179" s="212" t="s">
        <v>87</v>
      </c>
      <c r="AV179" s="13" t="s">
        <v>87</v>
      </c>
      <c r="AW179" s="13" t="s">
        <v>34</v>
      </c>
      <c r="AX179" s="13" t="s">
        <v>77</v>
      </c>
      <c r="AY179" s="212" t="s">
        <v>152</v>
      </c>
    </row>
    <row r="180" spans="1:65" s="14" customFormat="1" ht="11.25">
      <c r="B180" s="217"/>
      <c r="C180" s="218"/>
      <c r="D180" s="203" t="s">
        <v>161</v>
      </c>
      <c r="E180" s="219" t="s">
        <v>1</v>
      </c>
      <c r="F180" s="220" t="s">
        <v>203</v>
      </c>
      <c r="G180" s="218"/>
      <c r="H180" s="221">
        <v>44.607999999999997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161</v>
      </c>
      <c r="AU180" s="227" t="s">
        <v>87</v>
      </c>
      <c r="AV180" s="14" t="s">
        <v>159</v>
      </c>
      <c r="AW180" s="14" t="s">
        <v>34</v>
      </c>
      <c r="AX180" s="14" t="s">
        <v>85</v>
      </c>
      <c r="AY180" s="227" t="s">
        <v>152</v>
      </c>
    </row>
    <row r="181" spans="1:65" s="2" customFormat="1" ht="16.5" customHeight="1">
      <c r="A181" s="34"/>
      <c r="B181" s="35"/>
      <c r="C181" s="187" t="s">
        <v>195</v>
      </c>
      <c r="D181" s="187" t="s">
        <v>155</v>
      </c>
      <c r="E181" s="188" t="s">
        <v>1655</v>
      </c>
      <c r="F181" s="189" t="s">
        <v>1656</v>
      </c>
      <c r="G181" s="190" t="s">
        <v>165</v>
      </c>
      <c r="H181" s="191">
        <v>12.33</v>
      </c>
      <c r="I181" s="192"/>
      <c r="J181" s="193">
        <f>ROUND(I181*H181,2)</f>
        <v>0</v>
      </c>
      <c r="K181" s="194"/>
      <c r="L181" s="39"/>
      <c r="M181" s="195" t="s">
        <v>1</v>
      </c>
      <c r="N181" s="196" t="s">
        <v>42</v>
      </c>
      <c r="O181" s="71"/>
      <c r="P181" s="197">
        <f>O181*H181</f>
        <v>0</v>
      </c>
      <c r="Q181" s="197">
        <v>5.4600000000000003E-2</v>
      </c>
      <c r="R181" s="197">
        <f>Q181*H181</f>
        <v>0.67321799999999998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159</v>
      </c>
      <c r="AT181" s="199" t="s">
        <v>155</v>
      </c>
      <c r="AU181" s="199" t="s">
        <v>87</v>
      </c>
      <c r="AY181" s="17" t="s">
        <v>152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85</v>
      </c>
      <c r="BK181" s="200">
        <f>ROUND(I181*H181,2)</f>
        <v>0</v>
      </c>
      <c r="BL181" s="17" t="s">
        <v>159</v>
      </c>
      <c r="BM181" s="199" t="s">
        <v>1657</v>
      </c>
    </row>
    <row r="182" spans="1:65" s="13" customFormat="1" ht="11.25">
      <c r="B182" s="201"/>
      <c r="C182" s="202"/>
      <c r="D182" s="203" t="s">
        <v>161</v>
      </c>
      <c r="E182" s="204" t="s">
        <v>1</v>
      </c>
      <c r="F182" s="205" t="s">
        <v>1658</v>
      </c>
      <c r="G182" s="202"/>
      <c r="H182" s="206">
        <v>1.35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161</v>
      </c>
      <c r="AU182" s="212" t="s">
        <v>87</v>
      </c>
      <c r="AV182" s="13" t="s">
        <v>87</v>
      </c>
      <c r="AW182" s="13" t="s">
        <v>34</v>
      </c>
      <c r="AX182" s="13" t="s">
        <v>77</v>
      </c>
      <c r="AY182" s="212" t="s">
        <v>152</v>
      </c>
    </row>
    <row r="183" spans="1:65" s="13" customFormat="1" ht="11.25">
      <c r="B183" s="201"/>
      <c r="C183" s="202"/>
      <c r="D183" s="203" t="s">
        <v>161</v>
      </c>
      <c r="E183" s="204" t="s">
        <v>1</v>
      </c>
      <c r="F183" s="205" t="s">
        <v>1659</v>
      </c>
      <c r="G183" s="202"/>
      <c r="H183" s="206">
        <v>1.6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161</v>
      </c>
      <c r="AU183" s="212" t="s">
        <v>87</v>
      </c>
      <c r="AV183" s="13" t="s">
        <v>87</v>
      </c>
      <c r="AW183" s="13" t="s">
        <v>34</v>
      </c>
      <c r="AX183" s="13" t="s">
        <v>77</v>
      </c>
      <c r="AY183" s="212" t="s">
        <v>152</v>
      </c>
    </row>
    <row r="184" spans="1:65" s="13" customFormat="1" ht="11.25">
      <c r="B184" s="201"/>
      <c r="C184" s="202"/>
      <c r="D184" s="203" t="s">
        <v>161</v>
      </c>
      <c r="E184" s="204" t="s">
        <v>1</v>
      </c>
      <c r="F184" s="205" t="s">
        <v>1660</v>
      </c>
      <c r="G184" s="202"/>
      <c r="H184" s="206">
        <v>0.54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161</v>
      </c>
      <c r="AU184" s="212" t="s">
        <v>87</v>
      </c>
      <c r="AV184" s="13" t="s">
        <v>87</v>
      </c>
      <c r="AW184" s="13" t="s">
        <v>34</v>
      </c>
      <c r="AX184" s="13" t="s">
        <v>77</v>
      </c>
      <c r="AY184" s="212" t="s">
        <v>152</v>
      </c>
    </row>
    <row r="185" spans="1:65" s="13" customFormat="1" ht="11.25">
      <c r="B185" s="201"/>
      <c r="C185" s="202"/>
      <c r="D185" s="203" t="s">
        <v>161</v>
      </c>
      <c r="E185" s="204" t="s">
        <v>1</v>
      </c>
      <c r="F185" s="205" t="s">
        <v>1661</v>
      </c>
      <c r="G185" s="202"/>
      <c r="H185" s="206">
        <v>3.84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161</v>
      </c>
      <c r="AU185" s="212" t="s">
        <v>87</v>
      </c>
      <c r="AV185" s="13" t="s">
        <v>87</v>
      </c>
      <c r="AW185" s="13" t="s">
        <v>34</v>
      </c>
      <c r="AX185" s="13" t="s">
        <v>77</v>
      </c>
      <c r="AY185" s="212" t="s">
        <v>152</v>
      </c>
    </row>
    <row r="186" spans="1:65" s="13" customFormat="1" ht="11.25">
      <c r="B186" s="201"/>
      <c r="C186" s="202"/>
      <c r="D186" s="203" t="s">
        <v>161</v>
      </c>
      <c r="E186" s="204" t="s">
        <v>1</v>
      </c>
      <c r="F186" s="205" t="s">
        <v>1662</v>
      </c>
      <c r="G186" s="202"/>
      <c r="H186" s="206">
        <v>5</v>
      </c>
      <c r="I186" s="207"/>
      <c r="J186" s="202"/>
      <c r="K186" s="202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161</v>
      </c>
      <c r="AU186" s="212" t="s">
        <v>87</v>
      </c>
      <c r="AV186" s="13" t="s">
        <v>87</v>
      </c>
      <c r="AW186" s="13" t="s">
        <v>34</v>
      </c>
      <c r="AX186" s="13" t="s">
        <v>77</v>
      </c>
      <c r="AY186" s="212" t="s">
        <v>152</v>
      </c>
    </row>
    <row r="187" spans="1:65" s="14" customFormat="1" ht="11.25">
      <c r="B187" s="217"/>
      <c r="C187" s="218"/>
      <c r="D187" s="203" t="s">
        <v>161</v>
      </c>
      <c r="E187" s="219" t="s">
        <v>1</v>
      </c>
      <c r="F187" s="220" t="s">
        <v>203</v>
      </c>
      <c r="G187" s="218"/>
      <c r="H187" s="221">
        <v>12.33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161</v>
      </c>
      <c r="AU187" s="227" t="s">
        <v>87</v>
      </c>
      <c r="AV187" s="14" t="s">
        <v>159</v>
      </c>
      <c r="AW187" s="14" t="s">
        <v>34</v>
      </c>
      <c r="AX187" s="14" t="s">
        <v>85</v>
      </c>
      <c r="AY187" s="227" t="s">
        <v>152</v>
      </c>
    </row>
    <row r="188" spans="1:65" s="2" customFormat="1" ht="24.2" customHeight="1">
      <c r="A188" s="34"/>
      <c r="B188" s="35"/>
      <c r="C188" s="187" t="s">
        <v>174</v>
      </c>
      <c r="D188" s="187" t="s">
        <v>155</v>
      </c>
      <c r="E188" s="188" t="s">
        <v>1663</v>
      </c>
      <c r="F188" s="189" t="s">
        <v>1664</v>
      </c>
      <c r="G188" s="190" t="s">
        <v>198</v>
      </c>
      <c r="H188" s="191">
        <v>32</v>
      </c>
      <c r="I188" s="192"/>
      <c r="J188" s="193">
        <f>ROUND(I188*H188,2)</f>
        <v>0</v>
      </c>
      <c r="K188" s="194"/>
      <c r="L188" s="39"/>
      <c r="M188" s="195" t="s">
        <v>1</v>
      </c>
      <c r="N188" s="196" t="s">
        <v>42</v>
      </c>
      <c r="O188" s="71"/>
      <c r="P188" s="197">
        <f>O188*H188</f>
        <v>0</v>
      </c>
      <c r="Q188" s="197">
        <v>1.2999999999999999E-4</v>
      </c>
      <c r="R188" s="197">
        <f>Q188*H188</f>
        <v>4.1599999999999996E-3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159</v>
      </c>
      <c r="AT188" s="199" t="s">
        <v>155</v>
      </c>
      <c r="AU188" s="199" t="s">
        <v>87</v>
      </c>
      <c r="AY188" s="17" t="s">
        <v>152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85</v>
      </c>
      <c r="BK188" s="200">
        <f>ROUND(I188*H188,2)</f>
        <v>0</v>
      </c>
      <c r="BL188" s="17" t="s">
        <v>159</v>
      </c>
      <c r="BM188" s="199" t="s">
        <v>1665</v>
      </c>
    </row>
    <row r="189" spans="1:65" s="13" customFormat="1" ht="11.25">
      <c r="B189" s="201"/>
      <c r="C189" s="202"/>
      <c r="D189" s="203" t="s">
        <v>161</v>
      </c>
      <c r="E189" s="204" t="s">
        <v>1</v>
      </c>
      <c r="F189" s="205" t="s">
        <v>1666</v>
      </c>
      <c r="G189" s="202"/>
      <c r="H189" s="206">
        <v>32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161</v>
      </c>
      <c r="AU189" s="212" t="s">
        <v>87</v>
      </c>
      <c r="AV189" s="13" t="s">
        <v>87</v>
      </c>
      <c r="AW189" s="13" t="s">
        <v>34</v>
      </c>
      <c r="AX189" s="13" t="s">
        <v>85</v>
      </c>
      <c r="AY189" s="212" t="s">
        <v>152</v>
      </c>
    </row>
    <row r="190" spans="1:65" s="12" customFormat="1" ht="22.9" customHeight="1">
      <c r="B190" s="171"/>
      <c r="C190" s="172"/>
      <c r="D190" s="173" t="s">
        <v>76</v>
      </c>
      <c r="E190" s="185" t="s">
        <v>185</v>
      </c>
      <c r="F190" s="185" t="s">
        <v>622</v>
      </c>
      <c r="G190" s="172"/>
      <c r="H190" s="172"/>
      <c r="I190" s="175"/>
      <c r="J190" s="186">
        <f>BK190</f>
        <v>0</v>
      </c>
      <c r="K190" s="172"/>
      <c r="L190" s="177"/>
      <c r="M190" s="178"/>
      <c r="N190" s="179"/>
      <c r="O190" s="179"/>
      <c r="P190" s="180">
        <f>SUM(P191:P229)</f>
        <v>0</v>
      </c>
      <c r="Q190" s="179"/>
      <c r="R190" s="180">
        <f>SUM(R191:R229)</f>
        <v>15.550125840000003</v>
      </c>
      <c r="S190" s="179"/>
      <c r="T190" s="181">
        <f>SUM(T191:T229)</f>
        <v>0</v>
      </c>
      <c r="AR190" s="182" t="s">
        <v>85</v>
      </c>
      <c r="AT190" s="183" t="s">
        <v>76</v>
      </c>
      <c r="AU190" s="183" t="s">
        <v>85</v>
      </c>
      <c r="AY190" s="182" t="s">
        <v>152</v>
      </c>
      <c r="BK190" s="184">
        <f>SUM(BK191:BK229)</f>
        <v>0</v>
      </c>
    </row>
    <row r="191" spans="1:65" s="2" customFormat="1" ht="21.75" customHeight="1">
      <c r="A191" s="34"/>
      <c r="B191" s="35"/>
      <c r="C191" s="187" t="s">
        <v>207</v>
      </c>
      <c r="D191" s="187" t="s">
        <v>155</v>
      </c>
      <c r="E191" s="188" t="s">
        <v>1667</v>
      </c>
      <c r="F191" s="189" t="s">
        <v>1668</v>
      </c>
      <c r="G191" s="190" t="s">
        <v>165</v>
      </c>
      <c r="H191" s="191">
        <v>15.38</v>
      </c>
      <c r="I191" s="192"/>
      <c r="J191" s="193">
        <f>ROUND(I191*H191,2)</f>
        <v>0</v>
      </c>
      <c r="K191" s="194"/>
      <c r="L191" s="39"/>
      <c r="M191" s="195" t="s">
        <v>1</v>
      </c>
      <c r="N191" s="196" t="s">
        <v>42</v>
      </c>
      <c r="O191" s="71"/>
      <c r="P191" s="197">
        <f>O191*H191</f>
        <v>0</v>
      </c>
      <c r="Q191" s="197">
        <v>5.6000000000000001E-2</v>
      </c>
      <c r="R191" s="197">
        <f>Q191*H191</f>
        <v>0.86128000000000005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159</v>
      </c>
      <c r="AT191" s="199" t="s">
        <v>155</v>
      </c>
      <c r="AU191" s="199" t="s">
        <v>87</v>
      </c>
      <c r="AY191" s="17" t="s">
        <v>152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85</v>
      </c>
      <c r="BK191" s="200">
        <f>ROUND(I191*H191,2)</f>
        <v>0</v>
      </c>
      <c r="BL191" s="17" t="s">
        <v>159</v>
      </c>
      <c r="BM191" s="199" t="s">
        <v>1669</v>
      </c>
    </row>
    <row r="192" spans="1:65" s="13" customFormat="1" ht="11.25">
      <c r="B192" s="201"/>
      <c r="C192" s="202"/>
      <c r="D192" s="203" t="s">
        <v>161</v>
      </c>
      <c r="E192" s="204" t="s">
        <v>1</v>
      </c>
      <c r="F192" s="205" t="s">
        <v>1670</v>
      </c>
      <c r="G192" s="202"/>
      <c r="H192" s="206">
        <v>15.38</v>
      </c>
      <c r="I192" s="207"/>
      <c r="J192" s="202"/>
      <c r="K192" s="202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161</v>
      </c>
      <c r="AU192" s="212" t="s">
        <v>87</v>
      </c>
      <c r="AV192" s="13" t="s">
        <v>87</v>
      </c>
      <c r="AW192" s="13" t="s">
        <v>34</v>
      </c>
      <c r="AX192" s="13" t="s">
        <v>85</v>
      </c>
      <c r="AY192" s="212" t="s">
        <v>152</v>
      </c>
    </row>
    <row r="193" spans="1:65" s="2" customFormat="1" ht="24.2" customHeight="1">
      <c r="A193" s="34"/>
      <c r="B193" s="35"/>
      <c r="C193" s="187" t="s">
        <v>212</v>
      </c>
      <c r="D193" s="187" t="s">
        <v>155</v>
      </c>
      <c r="E193" s="188" t="s">
        <v>623</v>
      </c>
      <c r="F193" s="189" t="s">
        <v>624</v>
      </c>
      <c r="G193" s="190" t="s">
        <v>165</v>
      </c>
      <c r="H193" s="191">
        <v>73.95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42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159</v>
      </c>
      <c r="AT193" s="199" t="s">
        <v>155</v>
      </c>
      <c r="AU193" s="199" t="s">
        <v>87</v>
      </c>
      <c r="AY193" s="17" t="s">
        <v>152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85</v>
      </c>
      <c r="BK193" s="200">
        <f>ROUND(I193*H193,2)</f>
        <v>0</v>
      </c>
      <c r="BL193" s="17" t="s">
        <v>159</v>
      </c>
      <c r="BM193" s="199" t="s">
        <v>1671</v>
      </c>
    </row>
    <row r="194" spans="1:65" s="13" customFormat="1" ht="11.25">
      <c r="B194" s="201"/>
      <c r="C194" s="202"/>
      <c r="D194" s="203" t="s">
        <v>161</v>
      </c>
      <c r="E194" s="204" t="s">
        <v>1</v>
      </c>
      <c r="F194" s="205" t="s">
        <v>1672</v>
      </c>
      <c r="G194" s="202"/>
      <c r="H194" s="206">
        <v>21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161</v>
      </c>
      <c r="AU194" s="212" t="s">
        <v>87</v>
      </c>
      <c r="AV194" s="13" t="s">
        <v>87</v>
      </c>
      <c r="AW194" s="13" t="s">
        <v>34</v>
      </c>
      <c r="AX194" s="13" t="s">
        <v>77</v>
      </c>
      <c r="AY194" s="212" t="s">
        <v>152</v>
      </c>
    </row>
    <row r="195" spans="1:65" s="13" customFormat="1" ht="11.25">
      <c r="B195" s="201"/>
      <c r="C195" s="202"/>
      <c r="D195" s="203" t="s">
        <v>161</v>
      </c>
      <c r="E195" s="204" t="s">
        <v>1</v>
      </c>
      <c r="F195" s="205" t="s">
        <v>1673</v>
      </c>
      <c r="G195" s="202"/>
      <c r="H195" s="206">
        <v>5.6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161</v>
      </c>
      <c r="AU195" s="212" t="s">
        <v>87</v>
      </c>
      <c r="AV195" s="13" t="s">
        <v>87</v>
      </c>
      <c r="AW195" s="13" t="s">
        <v>34</v>
      </c>
      <c r="AX195" s="13" t="s">
        <v>77</v>
      </c>
      <c r="AY195" s="212" t="s">
        <v>152</v>
      </c>
    </row>
    <row r="196" spans="1:65" s="13" customFormat="1" ht="11.25">
      <c r="B196" s="201"/>
      <c r="C196" s="202"/>
      <c r="D196" s="203" t="s">
        <v>161</v>
      </c>
      <c r="E196" s="204" t="s">
        <v>1</v>
      </c>
      <c r="F196" s="205" t="s">
        <v>1674</v>
      </c>
      <c r="G196" s="202"/>
      <c r="H196" s="206">
        <v>47.35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161</v>
      </c>
      <c r="AU196" s="212" t="s">
        <v>87</v>
      </c>
      <c r="AV196" s="13" t="s">
        <v>87</v>
      </c>
      <c r="AW196" s="13" t="s">
        <v>34</v>
      </c>
      <c r="AX196" s="13" t="s">
        <v>77</v>
      </c>
      <c r="AY196" s="212" t="s">
        <v>152</v>
      </c>
    </row>
    <row r="197" spans="1:65" s="14" customFormat="1" ht="11.25">
      <c r="B197" s="217"/>
      <c r="C197" s="218"/>
      <c r="D197" s="203" t="s">
        <v>161</v>
      </c>
      <c r="E197" s="219" t="s">
        <v>1</v>
      </c>
      <c r="F197" s="220" t="s">
        <v>203</v>
      </c>
      <c r="G197" s="218"/>
      <c r="H197" s="221">
        <v>73.95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161</v>
      </c>
      <c r="AU197" s="227" t="s">
        <v>87</v>
      </c>
      <c r="AV197" s="14" t="s">
        <v>159</v>
      </c>
      <c r="AW197" s="14" t="s">
        <v>34</v>
      </c>
      <c r="AX197" s="14" t="s">
        <v>85</v>
      </c>
      <c r="AY197" s="227" t="s">
        <v>152</v>
      </c>
    </row>
    <row r="198" spans="1:65" s="2" customFormat="1" ht="24.2" customHeight="1">
      <c r="A198" s="34"/>
      <c r="B198" s="35"/>
      <c r="C198" s="187" t="s">
        <v>216</v>
      </c>
      <c r="D198" s="187" t="s">
        <v>155</v>
      </c>
      <c r="E198" s="188" t="s">
        <v>1675</v>
      </c>
      <c r="F198" s="189" t="s">
        <v>1676</v>
      </c>
      <c r="G198" s="190" t="s">
        <v>165</v>
      </c>
      <c r="H198" s="191">
        <v>247.68</v>
      </c>
      <c r="I198" s="192"/>
      <c r="J198" s="193">
        <f>ROUND(I198*H198,2)</f>
        <v>0</v>
      </c>
      <c r="K198" s="194"/>
      <c r="L198" s="39"/>
      <c r="M198" s="195" t="s">
        <v>1</v>
      </c>
      <c r="N198" s="196" t="s">
        <v>42</v>
      </c>
      <c r="O198" s="71"/>
      <c r="P198" s="197">
        <f>O198*H198</f>
        <v>0</v>
      </c>
      <c r="Q198" s="197">
        <v>2.6200000000000001E-2</v>
      </c>
      <c r="R198" s="197">
        <f>Q198*H198</f>
        <v>6.4892160000000008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159</v>
      </c>
      <c r="AT198" s="199" t="s">
        <v>155</v>
      </c>
      <c r="AU198" s="199" t="s">
        <v>87</v>
      </c>
      <c r="AY198" s="17" t="s">
        <v>152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7" t="s">
        <v>85</v>
      </c>
      <c r="BK198" s="200">
        <f>ROUND(I198*H198,2)</f>
        <v>0</v>
      </c>
      <c r="BL198" s="17" t="s">
        <v>159</v>
      </c>
      <c r="BM198" s="199" t="s">
        <v>1677</v>
      </c>
    </row>
    <row r="199" spans="1:65" s="13" customFormat="1" ht="11.25">
      <c r="B199" s="201"/>
      <c r="C199" s="202"/>
      <c r="D199" s="203" t="s">
        <v>161</v>
      </c>
      <c r="E199" s="204" t="s">
        <v>1</v>
      </c>
      <c r="F199" s="205" t="s">
        <v>1678</v>
      </c>
      <c r="G199" s="202"/>
      <c r="H199" s="206">
        <v>113.28</v>
      </c>
      <c r="I199" s="207"/>
      <c r="J199" s="202"/>
      <c r="K199" s="202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161</v>
      </c>
      <c r="AU199" s="212" t="s">
        <v>87</v>
      </c>
      <c r="AV199" s="13" t="s">
        <v>87</v>
      </c>
      <c r="AW199" s="13" t="s">
        <v>34</v>
      </c>
      <c r="AX199" s="13" t="s">
        <v>77</v>
      </c>
      <c r="AY199" s="212" t="s">
        <v>152</v>
      </c>
    </row>
    <row r="200" spans="1:65" s="13" customFormat="1" ht="22.5">
      <c r="B200" s="201"/>
      <c r="C200" s="202"/>
      <c r="D200" s="203" t="s">
        <v>161</v>
      </c>
      <c r="E200" s="204" t="s">
        <v>1</v>
      </c>
      <c r="F200" s="205" t="s">
        <v>1679</v>
      </c>
      <c r="G200" s="202"/>
      <c r="H200" s="206">
        <v>134.4</v>
      </c>
      <c r="I200" s="207"/>
      <c r="J200" s="202"/>
      <c r="K200" s="202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161</v>
      </c>
      <c r="AU200" s="212" t="s">
        <v>87</v>
      </c>
      <c r="AV200" s="13" t="s">
        <v>87</v>
      </c>
      <c r="AW200" s="13" t="s">
        <v>34</v>
      </c>
      <c r="AX200" s="13" t="s">
        <v>77</v>
      </c>
      <c r="AY200" s="212" t="s">
        <v>152</v>
      </c>
    </row>
    <row r="201" spans="1:65" s="14" customFormat="1" ht="11.25">
      <c r="B201" s="217"/>
      <c r="C201" s="218"/>
      <c r="D201" s="203" t="s">
        <v>161</v>
      </c>
      <c r="E201" s="219" t="s">
        <v>1</v>
      </c>
      <c r="F201" s="220" t="s">
        <v>203</v>
      </c>
      <c r="G201" s="218"/>
      <c r="H201" s="221">
        <v>247.68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161</v>
      </c>
      <c r="AU201" s="227" t="s">
        <v>87</v>
      </c>
      <c r="AV201" s="14" t="s">
        <v>159</v>
      </c>
      <c r="AW201" s="14" t="s">
        <v>34</v>
      </c>
      <c r="AX201" s="14" t="s">
        <v>85</v>
      </c>
      <c r="AY201" s="227" t="s">
        <v>152</v>
      </c>
    </row>
    <row r="202" spans="1:65" s="2" customFormat="1" ht="24.2" customHeight="1">
      <c r="A202" s="34"/>
      <c r="B202" s="35"/>
      <c r="C202" s="187" t="s">
        <v>222</v>
      </c>
      <c r="D202" s="187" t="s">
        <v>155</v>
      </c>
      <c r="E202" s="188" t="s">
        <v>1680</v>
      </c>
      <c r="F202" s="189" t="s">
        <v>1681</v>
      </c>
      <c r="G202" s="190" t="s">
        <v>165</v>
      </c>
      <c r="H202" s="191">
        <v>24</v>
      </c>
      <c r="I202" s="192"/>
      <c r="J202" s="193">
        <f>ROUND(I202*H202,2)</f>
        <v>0</v>
      </c>
      <c r="K202" s="194"/>
      <c r="L202" s="39"/>
      <c r="M202" s="195" t="s">
        <v>1</v>
      </c>
      <c r="N202" s="196" t="s">
        <v>42</v>
      </c>
      <c r="O202" s="71"/>
      <c r="P202" s="197">
        <f>O202*H202</f>
        <v>0</v>
      </c>
      <c r="Q202" s="197">
        <v>2.0480000000000002E-2</v>
      </c>
      <c r="R202" s="197">
        <f>Q202*H202</f>
        <v>0.49152000000000007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159</v>
      </c>
      <c r="AT202" s="199" t="s">
        <v>155</v>
      </c>
      <c r="AU202" s="199" t="s">
        <v>87</v>
      </c>
      <c r="AY202" s="17" t="s">
        <v>152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85</v>
      </c>
      <c r="BK202" s="200">
        <f>ROUND(I202*H202,2)</f>
        <v>0</v>
      </c>
      <c r="BL202" s="17" t="s">
        <v>159</v>
      </c>
      <c r="BM202" s="199" t="s">
        <v>1682</v>
      </c>
    </row>
    <row r="203" spans="1:65" s="13" customFormat="1" ht="22.5">
      <c r="B203" s="201"/>
      <c r="C203" s="202"/>
      <c r="D203" s="203" t="s">
        <v>161</v>
      </c>
      <c r="E203" s="204" t="s">
        <v>1</v>
      </c>
      <c r="F203" s="205" t="s">
        <v>1683</v>
      </c>
      <c r="G203" s="202"/>
      <c r="H203" s="206">
        <v>24</v>
      </c>
      <c r="I203" s="207"/>
      <c r="J203" s="202"/>
      <c r="K203" s="202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161</v>
      </c>
      <c r="AU203" s="212" t="s">
        <v>87</v>
      </c>
      <c r="AV203" s="13" t="s">
        <v>87</v>
      </c>
      <c r="AW203" s="13" t="s">
        <v>34</v>
      </c>
      <c r="AX203" s="13" t="s">
        <v>85</v>
      </c>
      <c r="AY203" s="212" t="s">
        <v>152</v>
      </c>
    </row>
    <row r="204" spans="1:65" s="2" customFormat="1" ht="24.2" customHeight="1">
      <c r="A204" s="34"/>
      <c r="B204" s="35"/>
      <c r="C204" s="187" t="s">
        <v>227</v>
      </c>
      <c r="D204" s="187" t="s">
        <v>155</v>
      </c>
      <c r="E204" s="188" t="s">
        <v>1684</v>
      </c>
      <c r="F204" s="189" t="s">
        <v>1685</v>
      </c>
      <c r="G204" s="190" t="s">
        <v>165</v>
      </c>
      <c r="H204" s="191">
        <v>48</v>
      </c>
      <c r="I204" s="192"/>
      <c r="J204" s="193">
        <f>ROUND(I204*H204,2)</f>
        <v>0</v>
      </c>
      <c r="K204" s="194"/>
      <c r="L204" s="39"/>
      <c r="M204" s="195" t="s">
        <v>1</v>
      </c>
      <c r="N204" s="196" t="s">
        <v>42</v>
      </c>
      <c r="O204" s="71"/>
      <c r="P204" s="197">
        <f>O204*H204</f>
        <v>0</v>
      </c>
      <c r="Q204" s="197">
        <v>7.9000000000000008E-3</v>
      </c>
      <c r="R204" s="197">
        <f>Q204*H204</f>
        <v>0.37920000000000004</v>
      </c>
      <c r="S204" s="197">
        <v>0</v>
      </c>
      <c r="T204" s="19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159</v>
      </c>
      <c r="AT204" s="199" t="s">
        <v>155</v>
      </c>
      <c r="AU204" s="199" t="s">
        <v>87</v>
      </c>
      <c r="AY204" s="17" t="s">
        <v>152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7" t="s">
        <v>85</v>
      </c>
      <c r="BK204" s="200">
        <f>ROUND(I204*H204,2)</f>
        <v>0</v>
      </c>
      <c r="BL204" s="17" t="s">
        <v>159</v>
      </c>
      <c r="BM204" s="199" t="s">
        <v>1686</v>
      </c>
    </row>
    <row r="205" spans="1:65" s="2" customFormat="1" ht="24.2" customHeight="1">
      <c r="A205" s="34"/>
      <c r="B205" s="35"/>
      <c r="C205" s="187" t="s">
        <v>8</v>
      </c>
      <c r="D205" s="187" t="s">
        <v>155</v>
      </c>
      <c r="E205" s="188" t="s">
        <v>1687</v>
      </c>
      <c r="F205" s="189" t="s">
        <v>1688</v>
      </c>
      <c r="G205" s="190" t="s">
        <v>165</v>
      </c>
      <c r="H205" s="191">
        <v>349.226</v>
      </c>
      <c r="I205" s="192"/>
      <c r="J205" s="193">
        <f>ROUND(I205*H205,2)</f>
        <v>0</v>
      </c>
      <c r="K205" s="194"/>
      <c r="L205" s="39"/>
      <c r="M205" s="195" t="s">
        <v>1</v>
      </c>
      <c r="N205" s="196" t="s">
        <v>42</v>
      </c>
      <c r="O205" s="71"/>
      <c r="P205" s="197">
        <f>O205*H205</f>
        <v>0</v>
      </c>
      <c r="Q205" s="197">
        <v>2.5999999999999998E-4</v>
      </c>
      <c r="R205" s="197">
        <f>Q205*H205</f>
        <v>9.0798759999999992E-2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159</v>
      </c>
      <c r="AT205" s="199" t="s">
        <v>155</v>
      </c>
      <c r="AU205" s="199" t="s">
        <v>87</v>
      </c>
      <c r="AY205" s="17" t="s">
        <v>152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85</v>
      </c>
      <c r="BK205" s="200">
        <f>ROUND(I205*H205,2)</f>
        <v>0</v>
      </c>
      <c r="BL205" s="17" t="s">
        <v>159</v>
      </c>
      <c r="BM205" s="199" t="s">
        <v>1689</v>
      </c>
    </row>
    <row r="206" spans="1:65" s="13" customFormat="1" ht="11.25">
      <c r="B206" s="201"/>
      <c r="C206" s="202"/>
      <c r="D206" s="203" t="s">
        <v>161</v>
      </c>
      <c r="E206" s="204" t="s">
        <v>1</v>
      </c>
      <c r="F206" s="205" t="s">
        <v>1690</v>
      </c>
      <c r="G206" s="202"/>
      <c r="H206" s="206">
        <v>89.215999999999994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161</v>
      </c>
      <c r="AU206" s="212" t="s">
        <v>87</v>
      </c>
      <c r="AV206" s="13" t="s">
        <v>87</v>
      </c>
      <c r="AW206" s="13" t="s">
        <v>34</v>
      </c>
      <c r="AX206" s="13" t="s">
        <v>77</v>
      </c>
      <c r="AY206" s="212" t="s">
        <v>152</v>
      </c>
    </row>
    <row r="207" spans="1:65" s="13" customFormat="1" ht="11.25">
      <c r="B207" s="201"/>
      <c r="C207" s="202"/>
      <c r="D207" s="203" t="s">
        <v>161</v>
      </c>
      <c r="E207" s="204" t="s">
        <v>1</v>
      </c>
      <c r="F207" s="205" t="s">
        <v>1691</v>
      </c>
      <c r="G207" s="202"/>
      <c r="H207" s="206">
        <v>12.33</v>
      </c>
      <c r="I207" s="207"/>
      <c r="J207" s="202"/>
      <c r="K207" s="202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161</v>
      </c>
      <c r="AU207" s="212" t="s">
        <v>87</v>
      </c>
      <c r="AV207" s="13" t="s">
        <v>87</v>
      </c>
      <c r="AW207" s="13" t="s">
        <v>34</v>
      </c>
      <c r="AX207" s="13" t="s">
        <v>77</v>
      </c>
      <c r="AY207" s="212" t="s">
        <v>152</v>
      </c>
    </row>
    <row r="208" spans="1:65" s="13" customFormat="1" ht="11.25">
      <c r="B208" s="201"/>
      <c r="C208" s="202"/>
      <c r="D208" s="203" t="s">
        <v>161</v>
      </c>
      <c r="E208" s="204" t="s">
        <v>1</v>
      </c>
      <c r="F208" s="205" t="s">
        <v>1692</v>
      </c>
      <c r="G208" s="202"/>
      <c r="H208" s="206">
        <v>247.68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161</v>
      </c>
      <c r="AU208" s="212" t="s">
        <v>87</v>
      </c>
      <c r="AV208" s="13" t="s">
        <v>87</v>
      </c>
      <c r="AW208" s="13" t="s">
        <v>34</v>
      </c>
      <c r="AX208" s="13" t="s">
        <v>77</v>
      </c>
      <c r="AY208" s="212" t="s">
        <v>152</v>
      </c>
    </row>
    <row r="209" spans="1:65" s="14" customFormat="1" ht="11.25">
      <c r="B209" s="217"/>
      <c r="C209" s="218"/>
      <c r="D209" s="203" t="s">
        <v>161</v>
      </c>
      <c r="E209" s="219" t="s">
        <v>1</v>
      </c>
      <c r="F209" s="220" t="s">
        <v>203</v>
      </c>
      <c r="G209" s="218"/>
      <c r="H209" s="221">
        <v>349.226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161</v>
      </c>
      <c r="AU209" s="227" t="s">
        <v>87</v>
      </c>
      <c r="AV209" s="14" t="s">
        <v>159</v>
      </c>
      <c r="AW209" s="14" t="s">
        <v>34</v>
      </c>
      <c r="AX209" s="14" t="s">
        <v>85</v>
      </c>
      <c r="AY209" s="227" t="s">
        <v>152</v>
      </c>
    </row>
    <row r="210" spans="1:65" s="2" customFormat="1" ht="24.2" customHeight="1">
      <c r="A210" s="34"/>
      <c r="B210" s="35"/>
      <c r="C210" s="187" t="s">
        <v>235</v>
      </c>
      <c r="D210" s="187" t="s">
        <v>155</v>
      </c>
      <c r="E210" s="188" t="s">
        <v>1693</v>
      </c>
      <c r="F210" s="189" t="s">
        <v>1694</v>
      </c>
      <c r="G210" s="190" t="s">
        <v>165</v>
      </c>
      <c r="H210" s="191">
        <v>119.04600000000001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42</v>
      </c>
      <c r="O210" s="71"/>
      <c r="P210" s="197">
        <f>O210*H210</f>
        <v>0</v>
      </c>
      <c r="Q210" s="197">
        <v>2.0000000000000001E-4</v>
      </c>
      <c r="R210" s="197">
        <f>Q210*H210</f>
        <v>2.3809200000000003E-2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159</v>
      </c>
      <c r="AT210" s="199" t="s">
        <v>155</v>
      </c>
      <c r="AU210" s="199" t="s">
        <v>87</v>
      </c>
      <c r="AY210" s="17" t="s">
        <v>152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85</v>
      </c>
      <c r="BK210" s="200">
        <f>ROUND(I210*H210,2)</f>
        <v>0</v>
      </c>
      <c r="BL210" s="17" t="s">
        <v>159</v>
      </c>
      <c r="BM210" s="199" t="s">
        <v>1695</v>
      </c>
    </row>
    <row r="211" spans="1:65" s="13" customFormat="1" ht="11.25">
      <c r="B211" s="201"/>
      <c r="C211" s="202"/>
      <c r="D211" s="203" t="s">
        <v>161</v>
      </c>
      <c r="E211" s="204" t="s">
        <v>1</v>
      </c>
      <c r="F211" s="205" t="s">
        <v>1690</v>
      </c>
      <c r="G211" s="202"/>
      <c r="H211" s="206">
        <v>89.215999999999994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161</v>
      </c>
      <c r="AU211" s="212" t="s">
        <v>87</v>
      </c>
      <c r="AV211" s="13" t="s">
        <v>87</v>
      </c>
      <c r="AW211" s="13" t="s">
        <v>34</v>
      </c>
      <c r="AX211" s="13" t="s">
        <v>77</v>
      </c>
      <c r="AY211" s="212" t="s">
        <v>152</v>
      </c>
    </row>
    <row r="212" spans="1:65" s="13" customFormat="1" ht="11.25">
      <c r="B212" s="201"/>
      <c r="C212" s="202"/>
      <c r="D212" s="203" t="s">
        <v>161</v>
      </c>
      <c r="E212" s="204" t="s">
        <v>1</v>
      </c>
      <c r="F212" s="205" t="s">
        <v>1696</v>
      </c>
      <c r="G212" s="202"/>
      <c r="H212" s="206">
        <v>12.33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161</v>
      </c>
      <c r="AU212" s="212" t="s">
        <v>87</v>
      </c>
      <c r="AV212" s="13" t="s">
        <v>87</v>
      </c>
      <c r="AW212" s="13" t="s">
        <v>34</v>
      </c>
      <c r="AX212" s="13" t="s">
        <v>77</v>
      </c>
      <c r="AY212" s="212" t="s">
        <v>152</v>
      </c>
    </row>
    <row r="213" spans="1:65" s="13" customFormat="1" ht="11.25">
      <c r="B213" s="201"/>
      <c r="C213" s="202"/>
      <c r="D213" s="203" t="s">
        <v>161</v>
      </c>
      <c r="E213" s="204" t="s">
        <v>1</v>
      </c>
      <c r="F213" s="205" t="s">
        <v>1697</v>
      </c>
      <c r="G213" s="202"/>
      <c r="H213" s="206">
        <v>17.5</v>
      </c>
      <c r="I213" s="207"/>
      <c r="J213" s="202"/>
      <c r="K213" s="202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161</v>
      </c>
      <c r="AU213" s="212" t="s">
        <v>87</v>
      </c>
      <c r="AV213" s="13" t="s">
        <v>87</v>
      </c>
      <c r="AW213" s="13" t="s">
        <v>34</v>
      </c>
      <c r="AX213" s="13" t="s">
        <v>77</v>
      </c>
      <c r="AY213" s="212" t="s">
        <v>152</v>
      </c>
    </row>
    <row r="214" spans="1:65" s="14" customFormat="1" ht="11.25">
      <c r="B214" s="217"/>
      <c r="C214" s="218"/>
      <c r="D214" s="203" t="s">
        <v>161</v>
      </c>
      <c r="E214" s="219" t="s">
        <v>1</v>
      </c>
      <c r="F214" s="220" t="s">
        <v>203</v>
      </c>
      <c r="G214" s="218"/>
      <c r="H214" s="221">
        <v>119.04599999999999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161</v>
      </c>
      <c r="AU214" s="227" t="s">
        <v>87</v>
      </c>
      <c r="AV214" s="14" t="s">
        <v>159</v>
      </c>
      <c r="AW214" s="14" t="s">
        <v>34</v>
      </c>
      <c r="AX214" s="14" t="s">
        <v>85</v>
      </c>
      <c r="AY214" s="227" t="s">
        <v>152</v>
      </c>
    </row>
    <row r="215" spans="1:65" s="2" customFormat="1" ht="24.2" customHeight="1">
      <c r="A215" s="34"/>
      <c r="B215" s="35"/>
      <c r="C215" s="187" t="s">
        <v>240</v>
      </c>
      <c r="D215" s="187" t="s">
        <v>155</v>
      </c>
      <c r="E215" s="188" t="s">
        <v>1698</v>
      </c>
      <c r="F215" s="189" t="s">
        <v>1699</v>
      </c>
      <c r="G215" s="190" t="s">
        <v>165</v>
      </c>
      <c r="H215" s="191">
        <v>349.226</v>
      </c>
      <c r="I215" s="192"/>
      <c r="J215" s="193">
        <f>ROUND(I215*H215,2)</f>
        <v>0</v>
      </c>
      <c r="K215" s="194"/>
      <c r="L215" s="39"/>
      <c r="M215" s="195" t="s">
        <v>1</v>
      </c>
      <c r="N215" s="196" t="s">
        <v>42</v>
      </c>
      <c r="O215" s="71"/>
      <c r="P215" s="197">
        <f>O215*H215</f>
        <v>0</v>
      </c>
      <c r="Q215" s="197">
        <v>4.3800000000000002E-3</v>
      </c>
      <c r="R215" s="197">
        <f>Q215*H215</f>
        <v>1.52960988</v>
      </c>
      <c r="S215" s="197">
        <v>0</v>
      </c>
      <c r="T215" s="19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159</v>
      </c>
      <c r="AT215" s="199" t="s">
        <v>155</v>
      </c>
      <c r="AU215" s="199" t="s">
        <v>87</v>
      </c>
      <c r="AY215" s="17" t="s">
        <v>152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85</v>
      </c>
      <c r="BK215" s="200">
        <f>ROUND(I215*H215,2)</f>
        <v>0</v>
      </c>
      <c r="BL215" s="17" t="s">
        <v>159</v>
      </c>
      <c r="BM215" s="199" t="s">
        <v>1700</v>
      </c>
    </row>
    <row r="216" spans="1:65" s="2" customFormat="1" ht="24.2" customHeight="1">
      <c r="A216" s="34"/>
      <c r="B216" s="35"/>
      <c r="C216" s="187" t="s">
        <v>245</v>
      </c>
      <c r="D216" s="187" t="s">
        <v>155</v>
      </c>
      <c r="E216" s="188" t="s">
        <v>1701</v>
      </c>
      <c r="F216" s="189" t="s">
        <v>1702</v>
      </c>
      <c r="G216" s="190" t="s">
        <v>165</v>
      </c>
      <c r="H216" s="191">
        <v>283.39600000000002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42</v>
      </c>
      <c r="O216" s="71"/>
      <c r="P216" s="197">
        <f>O216*H216</f>
        <v>0</v>
      </c>
      <c r="Q216" s="197">
        <v>4.0000000000000001E-3</v>
      </c>
      <c r="R216" s="197">
        <f>Q216*H216</f>
        <v>1.1335840000000001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159</v>
      </c>
      <c r="AT216" s="199" t="s">
        <v>155</v>
      </c>
      <c r="AU216" s="199" t="s">
        <v>87</v>
      </c>
      <c r="AY216" s="17" t="s">
        <v>152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85</v>
      </c>
      <c r="BK216" s="200">
        <f>ROUND(I216*H216,2)</f>
        <v>0</v>
      </c>
      <c r="BL216" s="17" t="s">
        <v>159</v>
      </c>
      <c r="BM216" s="199" t="s">
        <v>1703</v>
      </c>
    </row>
    <row r="217" spans="1:65" s="13" customFormat="1" ht="11.25">
      <c r="B217" s="201"/>
      <c r="C217" s="202"/>
      <c r="D217" s="203" t="s">
        <v>161</v>
      </c>
      <c r="E217" s="204" t="s">
        <v>1</v>
      </c>
      <c r="F217" s="205" t="s">
        <v>1704</v>
      </c>
      <c r="G217" s="202"/>
      <c r="H217" s="206">
        <v>283.39600000000002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161</v>
      </c>
      <c r="AU217" s="212" t="s">
        <v>87</v>
      </c>
      <c r="AV217" s="13" t="s">
        <v>87</v>
      </c>
      <c r="AW217" s="13" t="s">
        <v>34</v>
      </c>
      <c r="AX217" s="13" t="s">
        <v>85</v>
      </c>
      <c r="AY217" s="212" t="s">
        <v>152</v>
      </c>
    </row>
    <row r="218" spans="1:65" s="2" customFormat="1" ht="24.2" customHeight="1">
      <c r="A218" s="34"/>
      <c r="B218" s="35"/>
      <c r="C218" s="187" t="s">
        <v>249</v>
      </c>
      <c r="D218" s="187" t="s">
        <v>155</v>
      </c>
      <c r="E218" s="188" t="s">
        <v>1705</v>
      </c>
      <c r="F218" s="189" t="s">
        <v>1706</v>
      </c>
      <c r="G218" s="190" t="s">
        <v>158</v>
      </c>
      <c r="H218" s="191">
        <v>1.9</v>
      </c>
      <c r="I218" s="192"/>
      <c r="J218" s="193">
        <f>ROUND(I218*H218,2)</f>
        <v>0</v>
      </c>
      <c r="K218" s="194"/>
      <c r="L218" s="39"/>
      <c r="M218" s="195" t="s">
        <v>1</v>
      </c>
      <c r="N218" s="196" t="s">
        <v>42</v>
      </c>
      <c r="O218" s="71"/>
      <c r="P218" s="197">
        <f>O218*H218</f>
        <v>0</v>
      </c>
      <c r="Q218" s="197">
        <v>2.3010199999999998</v>
      </c>
      <c r="R218" s="197">
        <f>Q218*H218</f>
        <v>4.3719379999999992</v>
      </c>
      <c r="S218" s="197">
        <v>0</v>
      </c>
      <c r="T218" s="19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159</v>
      </c>
      <c r="AT218" s="199" t="s">
        <v>155</v>
      </c>
      <c r="AU218" s="199" t="s">
        <v>87</v>
      </c>
      <c r="AY218" s="17" t="s">
        <v>152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7" t="s">
        <v>85</v>
      </c>
      <c r="BK218" s="200">
        <f>ROUND(I218*H218,2)</f>
        <v>0</v>
      </c>
      <c r="BL218" s="17" t="s">
        <v>159</v>
      </c>
      <c r="BM218" s="199" t="s">
        <v>1707</v>
      </c>
    </row>
    <row r="219" spans="1:65" s="13" customFormat="1" ht="11.25">
      <c r="B219" s="201"/>
      <c r="C219" s="202"/>
      <c r="D219" s="203" t="s">
        <v>161</v>
      </c>
      <c r="E219" s="204" t="s">
        <v>1</v>
      </c>
      <c r="F219" s="205" t="s">
        <v>1708</v>
      </c>
      <c r="G219" s="202"/>
      <c r="H219" s="206">
        <v>0.9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161</v>
      </c>
      <c r="AU219" s="212" t="s">
        <v>87</v>
      </c>
      <c r="AV219" s="13" t="s">
        <v>87</v>
      </c>
      <c r="AW219" s="13" t="s">
        <v>34</v>
      </c>
      <c r="AX219" s="13" t="s">
        <v>77</v>
      </c>
      <c r="AY219" s="212" t="s">
        <v>152</v>
      </c>
    </row>
    <row r="220" spans="1:65" s="13" customFormat="1" ht="11.25">
      <c r="B220" s="201"/>
      <c r="C220" s="202"/>
      <c r="D220" s="203" t="s">
        <v>161</v>
      </c>
      <c r="E220" s="204" t="s">
        <v>1</v>
      </c>
      <c r="F220" s="205" t="s">
        <v>1709</v>
      </c>
      <c r="G220" s="202"/>
      <c r="H220" s="206">
        <v>1</v>
      </c>
      <c r="I220" s="207"/>
      <c r="J220" s="202"/>
      <c r="K220" s="202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161</v>
      </c>
      <c r="AU220" s="212" t="s">
        <v>87</v>
      </c>
      <c r="AV220" s="13" t="s">
        <v>87</v>
      </c>
      <c r="AW220" s="13" t="s">
        <v>34</v>
      </c>
      <c r="AX220" s="13" t="s">
        <v>77</v>
      </c>
      <c r="AY220" s="212" t="s">
        <v>152</v>
      </c>
    </row>
    <row r="221" spans="1:65" s="14" customFormat="1" ht="11.25">
      <c r="B221" s="217"/>
      <c r="C221" s="218"/>
      <c r="D221" s="203" t="s">
        <v>161</v>
      </c>
      <c r="E221" s="219" t="s">
        <v>1</v>
      </c>
      <c r="F221" s="220" t="s">
        <v>203</v>
      </c>
      <c r="G221" s="218"/>
      <c r="H221" s="221">
        <v>1.9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161</v>
      </c>
      <c r="AU221" s="227" t="s">
        <v>87</v>
      </c>
      <c r="AV221" s="14" t="s">
        <v>159</v>
      </c>
      <c r="AW221" s="14" t="s">
        <v>34</v>
      </c>
      <c r="AX221" s="14" t="s">
        <v>85</v>
      </c>
      <c r="AY221" s="227" t="s">
        <v>152</v>
      </c>
    </row>
    <row r="222" spans="1:65" s="2" customFormat="1" ht="24.2" customHeight="1">
      <c r="A222" s="34"/>
      <c r="B222" s="35"/>
      <c r="C222" s="187" t="s">
        <v>253</v>
      </c>
      <c r="D222" s="187" t="s">
        <v>155</v>
      </c>
      <c r="E222" s="188" t="s">
        <v>1710</v>
      </c>
      <c r="F222" s="189" t="s">
        <v>1711</v>
      </c>
      <c r="G222" s="190" t="s">
        <v>170</v>
      </c>
      <c r="H222" s="191">
        <v>7</v>
      </c>
      <c r="I222" s="192"/>
      <c r="J222" s="193">
        <f>ROUND(I222*H222,2)</f>
        <v>0</v>
      </c>
      <c r="K222" s="194"/>
      <c r="L222" s="39"/>
      <c r="M222" s="195" t="s">
        <v>1</v>
      </c>
      <c r="N222" s="196" t="s">
        <v>42</v>
      </c>
      <c r="O222" s="71"/>
      <c r="P222" s="197">
        <f>O222*H222</f>
        <v>0</v>
      </c>
      <c r="Q222" s="197">
        <v>4.8000000000000001E-4</v>
      </c>
      <c r="R222" s="197">
        <f>Q222*H222</f>
        <v>3.3600000000000001E-3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159</v>
      </c>
      <c r="AT222" s="199" t="s">
        <v>155</v>
      </c>
      <c r="AU222" s="199" t="s">
        <v>87</v>
      </c>
      <c r="AY222" s="17" t="s">
        <v>152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85</v>
      </c>
      <c r="BK222" s="200">
        <f>ROUND(I222*H222,2)</f>
        <v>0</v>
      </c>
      <c r="BL222" s="17" t="s">
        <v>159</v>
      </c>
      <c r="BM222" s="199" t="s">
        <v>1712</v>
      </c>
    </row>
    <row r="223" spans="1:65" s="2" customFormat="1" ht="24.2" customHeight="1">
      <c r="A223" s="34"/>
      <c r="B223" s="35"/>
      <c r="C223" s="228" t="s">
        <v>7</v>
      </c>
      <c r="D223" s="228" t="s">
        <v>263</v>
      </c>
      <c r="E223" s="229" t="s">
        <v>1713</v>
      </c>
      <c r="F223" s="230" t="s">
        <v>1714</v>
      </c>
      <c r="G223" s="231" t="s">
        <v>170</v>
      </c>
      <c r="H223" s="232">
        <v>4</v>
      </c>
      <c r="I223" s="233"/>
      <c r="J223" s="234">
        <f>ROUND(I223*H223,2)</f>
        <v>0</v>
      </c>
      <c r="K223" s="235"/>
      <c r="L223" s="236"/>
      <c r="M223" s="237" t="s">
        <v>1</v>
      </c>
      <c r="N223" s="238" t="s">
        <v>42</v>
      </c>
      <c r="O223" s="71"/>
      <c r="P223" s="197">
        <f>O223*H223</f>
        <v>0</v>
      </c>
      <c r="Q223" s="197">
        <v>1.489E-2</v>
      </c>
      <c r="R223" s="197">
        <f>Q223*H223</f>
        <v>5.9560000000000002E-2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195</v>
      </c>
      <c r="AT223" s="199" t="s">
        <v>263</v>
      </c>
      <c r="AU223" s="199" t="s">
        <v>87</v>
      </c>
      <c r="AY223" s="17" t="s">
        <v>152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85</v>
      </c>
      <c r="BK223" s="200">
        <f>ROUND(I223*H223,2)</f>
        <v>0</v>
      </c>
      <c r="BL223" s="17" t="s">
        <v>159</v>
      </c>
      <c r="BM223" s="199" t="s">
        <v>1715</v>
      </c>
    </row>
    <row r="224" spans="1:65" s="2" customFormat="1" ht="24.2" customHeight="1">
      <c r="A224" s="34"/>
      <c r="B224" s="35"/>
      <c r="C224" s="228" t="s">
        <v>267</v>
      </c>
      <c r="D224" s="228" t="s">
        <v>263</v>
      </c>
      <c r="E224" s="229" t="s">
        <v>1716</v>
      </c>
      <c r="F224" s="230" t="s">
        <v>1717</v>
      </c>
      <c r="G224" s="231" t="s">
        <v>170</v>
      </c>
      <c r="H224" s="232">
        <v>1</v>
      </c>
      <c r="I224" s="233"/>
      <c r="J224" s="234">
        <f>ROUND(I224*H224,2)</f>
        <v>0</v>
      </c>
      <c r="K224" s="235"/>
      <c r="L224" s="236"/>
      <c r="M224" s="237" t="s">
        <v>1</v>
      </c>
      <c r="N224" s="238" t="s">
        <v>42</v>
      </c>
      <c r="O224" s="71"/>
      <c r="P224" s="197">
        <f>O224*H224</f>
        <v>0</v>
      </c>
      <c r="Q224" s="197">
        <v>1.521E-2</v>
      </c>
      <c r="R224" s="197">
        <f>Q224*H224</f>
        <v>1.521E-2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195</v>
      </c>
      <c r="AT224" s="199" t="s">
        <v>263</v>
      </c>
      <c r="AU224" s="199" t="s">
        <v>87</v>
      </c>
      <c r="AY224" s="17" t="s">
        <v>152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85</v>
      </c>
      <c r="BK224" s="200">
        <f>ROUND(I224*H224,2)</f>
        <v>0</v>
      </c>
      <c r="BL224" s="17" t="s">
        <v>159</v>
      </c>
      <c r="BM224" s="199" t="s">
        <v>1718</v>
      </c>
    </row>
    <row r="225" spans="1:65" s="2" customFormat="1" ht="37.9" customHeight="1">
      <c r="A225" s="34"/>
      <c r="B225" s="35"/>
      <c r="C225" s="228" t="s">
        <v>277</v>
      </c>
      <c r="D225" s="228" t="s">
        <v>263</v>
      </c>
      <c r="E225" s="229" t="s">
        <v>1719</v>
      </c>
      <c r="F225" s="230" t="s">
        <v>1720</v>
      </c>
      <c r="G225" s="231" t="s">
        <v>170</v>
      </c>
      <c r="H225" s="232">
        <v>2</v>
      </c>
      <c r="I225" s="233"/>
      <c r="J225" s="234">
        <f>ROUND(I225*H225,2)</f>
        <v>0</v>
      </c>
      <c r="K225" s="235"/>
      <c r="L225" s="236"/>
      <c r="M225" s="237" t="s">
        <v>1</v>
      </c>
      <c r="N225" s="238" t="s">
        <v>42</v>
      </c>
      <c r="O225" s="71"/>
      <c r="P225" s="197">
        <f>O225*H225</f>
        <v>0</v>
      </c>
      <c r="Q225" s="197">
        <v>1.7930000000000001E-2</v>
      </c>
      <c r="R225" s="197">
        <f>Q225*H225</f>
        <v>3.5860000000000003E-2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195</v>
      </c>
      <c r="AT225" s="199" t="s">
        <v>263</v>
      </c>
      <c r="AU225" s="199" t="s">
        <v>87</v>
      </c>
      <c r="AY225" s="17" t="s">
        <v>152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85</v>
      </c>
      <c r="BK225" s="200">
        <f>ROUND(I225*H225,2)</f>
        <v>0</v>
      </c>
      <c r="BL225" s="17" t="s">
        <v>159</v>
      </c>
      <c r="BM225" s="199" t="s">
        <v>1721</v>
      </c>
    </row>
    <row r="226" spans="1:65" s="13" customFormat="1" ht="11.25">
      <c r="B226" s="201"/>
      <c r="C226" s="202"/>
      <c r="D226" s="203" t="s">
        <v>161</v>
      </c>
      <c r="E226" s="204" t="s">
        <v>1</v>
      </c>
      <c r="F226" s="205" t="s">
        <v>1722</v>
      </c>
      <c r="G226" s="202"/>
      <c r="H226" s="206">
        <v>2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161</v>
      </c>
      <c r="AU226" s="212" t="s">
        <v>87</v>
      </c>
      <c r="AV226" s="13" t="s">
        <v>87</v>
      </c>
      <c r="AW226" s="13" t="s">
        <v>34</v>
      </c>
      <c r="AX226" s="13" t="s">
        <v>85</v>
      </c>
      <c r="AY226" s="212" t="s">
        <v>152</v>
      </c>
    </row>
    <row r="227" spans="1:65" s="2" customFormat="1" ht="21.75" customHeight="1">
      <c r="A227" s="34"/>
      <c r="B227" s="35"/>
      <c r="C227" s="187" t="s">
        <v>282</v>
      </c>
      <c r="D227" s="187" t="s">
        <v>155</v>
      </c>
      <c r="E227" s="188" t="s">
        <v>1723</v>
      </c>
      <c r="F227" s="189" t="s">
        <v>1724</v>
      </c>
      <c r="G227" s="190" t="s">
        <v>170</v>
      </c>
      <c r="H227" s="191">
        <v>1</v>
      </c>
      <c r="I227" s="192"/>
      <c r="J227" s="193">
        <f>ROUND(I227*H227,2)</f>
        <v>0</v>
      </c>
      <c r="K227" s="194"/>
      <c r="L227" s="39"/>
      <c r="M227" s="195" t="s">
        <v>1</v>
      </c>
      <c r="N227" s="196" t="s">
        <v>42</v>
      </c>
      <c r="O227" s="71"/>
      <c r="P227" s="197">
        <f>O227*H227</f>
        <v>0</v>
      </c>
      <c r="Q227" s="197">
        <v>4.684E-2</v>
      </c>
      <c r="R227" s="197">
        <f>Q227*H227</f>
        <v>4.684E-2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159</v>
      </c>
      <c r="AT227" s="199" t="s">
        <v>155</v>
      </c>
      <c r="AU227" s="199" t="s">
        <v>87</v>
      </c>
      <c r="AY227" s="17" t="s">
        <v>152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85</v>
      </c>
      <c r="BK227" s="200">
        <f>ROUND(I227*H227,2)</f>
        <v>0</v>
      </c>
      <c r="BL227" s="17" t="s">
        <v>159</v>
      </c>
      <c r="BM227" s="199" t="s">
        <v>1725</v>
      </c>
    </row>
    <row r="228" spans="1:65" s="2" customFormat="1" ht="37.9" customHeight="1">
      <c r="A228" s="34"/>
      <c r="B228" s="35"/>
      <c r="C228" s="228" t="s">
        <v>288</v>
      </c>
      <c r="D228" s="228" t="s">
        <v>263</v>
      </c>
      <c r="E228" s="229" t="s">
        <v>1726</v>
      </c>
      <c r="F228" s="230" t="s">
        <v>1727</v>
      </c>
      <c r="G228" s="231" t="s">
        <v>170</v>
      </c>
      <c r="H228" s="232">
        <v>1</v>
      </c>
      <c r="I228" s="233"/>
      <c r="J228" s="234">
        <f>ROUND(I228*H228,2)</f>
        <v>0</v>
      </c>
      <c r="K228" s="235"/>
      <c r="L228" s="236"/>
      <c r="M228" s="237" t="s">
        <v>1</v>
      </c>
      <c r="N228" s="238" t="s">
        <v>42</v>
      </c>
      <c r="O228" s="71"/>
      <c r="P228" s="197">
        <f>O228*H228</f>
        <v>0</v>
      </c>
      <c r="Q228" s="197">
        <v>1.8339999999999999E-2</v>
      </c>
      <c r="R228" s="197">
        <f>Q228*H228</f>
        <v>1.8339999999999999E-2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285</v>
      </c>
      <c r="AT228" s="199" t="s">
        <v>263</v>
      </c>
      <c r="AU228" s="199" t="s">
        <v>87</v>
      </c>
      <c r="AY228" s="17" t="s">
        <v>152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85</v>
      </c>
      <c r="BK228" s="200">
        <f>ROUND(I228*H228,2)</f>
        <v>0</v>
      </c>
      <c r="BL228" s="17" t="s">
        <v>235</v>
      </c>
      <c r="BM228" s="199" t="s">
        <v>1728</v>
      </c>
    </row>
    <row r="229" spans="1:65" s="13" customFormat="1" ht="11.25">
      <c r="B229" s="201"/>
      <c r="C229" s="202"/>
      <c r="D229" s="203" t="s">
        <v>161</v>
      </c>
      <c r="E229" s="204" t="s">
        <v>1</v>
      </c>
      <c r="F229" s="205" t="s">
        <v>979</v>
      </c>
      <c r="G229" s="202"/>
      <c r="H229" s="206">
        <v>1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161</v>
      </c>
      <c r="AU229" s="212" t="s">
        <v>87</v>
      </c>
      <c r="AV229" s="13" t="s">
        <v>87</v>
      </c>
      <c r="AW229" s="13" t="s">
        <v>34</v>
      </c>
      <c r="AX229" s="13" t="s">
        <v>85</v>
      </c>
      <c r="AY229" s="212" t="s">
        <v>152</v>
      </c>
    </row>
    <row r="230" spans="1:65" s="12" customFormat="1" ht="22.9" customHeight="1">
      <c r="B230" s="171"/>
      <c r="C230" s="172"/>
      <c r="D230" s="173" t="s">
        <v>76</v>
      </c>
      <c r="E230" s="185" t="s">
        <v>174</v>
      </c>
      <c r="F230" s="185" t="s">
        <v>675</v>
      </c>
      <c r="G230" s="172"/>
      <c r="H230" s="172"/>
      <c r="I230" s="175"/>
      <c r="J230" s="186">
        <f>BK230</f>
        <v>0</v>
      </c>
      <c r="K230" s="172"/>
      <c r="L230" s="177"/>
      <c r="M230" s="178"/>
      <c r="N230" s="179"/>
      <c r="O230" s="179"/>
      <c r="P230" s="180">
        <f>SUM(P231:P275)</f>
        <v>0</v>
      </c>
      <c r="Q230" s="179"/>
      <c r="R230" s="180">
        <f>SUM(R231:R275)</f>
        <v>1.7223000000000002E-2</v>
      </c>
      <c r="S230" s="179"/>
      <c r="T230" s="181">
        <f>SUM(T231:T275)</f>
        <v>22.462527000000001</v>
      </c>
      <c r="AR230" s="182" t="s">
        <v>85</v>
      </c>
      <c r="AT230" s="183" t="s">
        <v>76</v>
      </c>
      <c r="AU230" s="183" t="s">
        <v>85</v>
      </c>
      <c r="AY230" s="182" t="s">
        <v>152</v>
      </c>
      <c r="BK230" s="184">
        <f>SUM(BK231:BK275)</f>
        <v>0</v>
      </c>
    </row>
    <row r="231" spans="1:65" s="2" customFormat="1" ht="33" customHeight="1">
      <c r="A231" s="34"/>
      <c r="B231" s="35"/>
      <c r="C231" s="187" t="s">
        <v>293</v>
      </c>
      <c r="D231" s="187" t="s">
        <v>155</v>
      </c>
      <c r="E231" s="188" t="s">
        <v>1729</v>
      </c>
      <c r="F231" s="189" t="s">
        <v>1730</v>
      </c>
      <c r="G231" s="190" t="s">
        <v>165</v>
      </c>
      <c r="H231" s="191">
        <v>84.9</v>
      </c>
      <c r="I231" s="192"/>
      <c r="J231" s="193">
        <f>ROUND(I231*H231,2)</f>
        <v>0</v>
      </c>
      <c r="K231" s="194"/>
      <c r="L231" s="39"/>
      <c r="M231" s="195" t="s">
        <v>1</v>
      </c>
      <c r="N231" s="196" t="s">
        <v>42</v>
      </c>
      <c r="O231" s="71"/>
      <c r="P231" s="197">
        <f>O231*H231</f>
        <v>0</v>
      </c>
      <c r="Q231" s="197">
        <v>1.2999999999999999E-4</v>
      </c>
      <c r="R231" s="197">
        <f>Q231*H231</f>
        <v>1.1037E-2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159</v>
      </c>
      <c r="AT231" s="199" t="s">
        <v>155</v>
      </c>
      <c r="AU231" s="199" t="s">
        <v>87</v>
      </c>
      <c r="AY231" s="17" t="s">
        <v>152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85</v>
      </c>
      <c r="BK231" s="200">
        <f>ROUND(I231*H231,2)</f>
        <v>0</v>
      </c>
      <c r="BL231" s="17" t="s">
        <v>159</v>
      </c>
      <c r="BM231" s="199" t="s">
        <v>1731</v>
      </c>
    </row>
    <row r="232" spans="1:65" s="13" customFormat="1" ht="11.25">
      <c r="B232" s="201"/>
      <c r="C232" s="202"/>
      <c r="D232" s="203" t="s">
        <v>161</v>
      </c>
      <c r="E232" s="204" t="s">
        <v>1</v>
      </c>
      <c r="F232" s="205" t="s">
        <v>1732</v>
      </c>
      <c r="G232" s="202"/>
      <c r="H232" s="206">
        <v>84.9</v>
      </c>
      <c r="I232" s="207"/>
      <c r="J232" s="202"/>
      <c r="K232" s="202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161</v>
      </c>
      <c r="AU232" s="212" t="s">
        <v>87</v>
      </c>
      <c r="AV232" s="13" t="s">
        <v>87</v>
      </c>
      <c r="AW232" s="13" t="s">
        <v>34</v>
      </c>
      <c r="AX232" s="13" t="s">
        <v>85</v>
      </c>
      <c r="AY232" s="212" t="s">
        <v>152</v>
      </c>
    </row>
    <row r="233" spans="1:65" s="2" customFormat="1" ht="24.2" customHeight="1">
      <c r="A233" s="34"/>
      <c r="B233" s="35"/>
      <c r="C233" s="187" t="s">
        <v>298</v>
      </c>
      <c r="D233" s="187" t="s">
        <v>155</v>
      </c>
      <c r="E233" s="188" t="s">
        <v>1733</v>
      </c>
      <c r="F233" s="189" t="s">
        <v>1734</v>
      </c>
      <c r="G233" s="190" t="s">
        <v>165</v>
      </c>
      <c r="H233" s="191">
        <v>84.9</v>
      </c>
      <c r="I233" s="192"/>
      <c r="J233" s="193">
        <f t="shared" ref="J233:J238" si="0">ROUND(I233*H233,2)</f>
        <v>0</v>
      </c>
      <c r="K233" s="194"/>
      <c r="L233" s="39"/>
      <c r="M233" s="195" t="s">
        <v>1</v>
      </c>
      <c r="N233" s="196" t="s">
        <v>42</v>
      </c>
      <c r="O233" s="71"/>
      <c r="P233" s="197">
        <f t="shared" ref="P233:P238" si="1">O233*H233</f>
        <v>0</v>
      </c>
      <c r="Q233" s="197">
        <v>4.0000000000000003E-5</v>
      </c>
      <c r="R233" s="197">
        <f t="shared" ref="R233:R238" si="2">Q233*H233</f>
        <v>3.3960000000000006E-3</v>
      </c>
      <c r="S233" s="197">
        <v>0</v>
      </c>
      <c r="T233" s="198">
        <f t="shared" ref="T233:T238" si="3"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159</v>
      </c>
      <c r="AT233" s="199" t="s">
        <v>155</v>
      </c>
      <c r="AU233" s="199" t="s">
        <v>87</v>
      </c>
      <c r="AY233" s="17" t="s">
        <v>152</v>
      </c>
      <c r="BE233" s="200">
        <f t="shared" ref="BE233:BE238" si="4">IF(N233="základní",J233,0)</f>
        <v>0</v>
      </c>
      <c r="BF233" s="200">
        <f t="shared" ref="BF233:BF238" si="5">IF(N233="snížená",J233,0)</f>
        <v>0</v>
      </c>
      <c r="BG233" s="200">
        <f t="shared" ref="BG233:BG238" si="6">IF(N233="zákl. přenesená",J233,0)</f>
        <v>0</v>
      </c>
      <c r="BH233" s="200">
        <f t="shared" ref="BH233:BH238" si="7">IF(N233="sníž. přenesená",J233,0)</f>
        <v>0</v>
      </c>
      <c r="BI233" s="200">
        <f t="shared" ref="BI233:BI238" si="8">IF(N233="nulová",J233,0)</f>
        <v>0</v>
      </c>
      <c r="BJ233" s="17" t="s">
        <v>85</v>
      </c>
      <c r="BK233" s="200">
        <f t="shared" ref="BK233:BK238" si="9">ROUND(I233*H233,2)</f>
        <v>0</v>
      </c>
      <c r="BL233" s="17" t="s">
        <v>159</v>
      </c>
      <c r="BM233" s="199" t="s">
        <v>1735</v>
      </c>
    </row>
    <row r="234" spans="1:65" s="2" customFormat="1" ht="44.25" customHeight="1">
      <c r="A234" s="34"/>
      <c r="B234" s="35"/>
      <c r="C234" s="187" t="s">
        <v>304</v>
      </c>
      <c r="D234" s="187" t="s">
        <v>155</v>
      </c>
      <c r="E234" s="188" t="s">
        <v>1736</v>
      </c>
      <c r="F234" s="189" t="s">
        <v>1737</v>
      </c>
      <c r="G234" s="190" t="s">
        <v>178</v>
      </c>
      <c r="H234" s="191">
        <v>1</v>
      </c>
      <c r="I234" s="192"/>
      <c r="J234" s="193">
        <f t="shared" si="0"/>
        <v>0</v>
      </c>
      <c r="K234" s="194"/>
      <c r="L234" s="39"/>
      <c r="M234" s="195" t="s">
        <v>1</v>
      </c>
      <c r="N234" s="196" t="s">
        <v>42</v>
      </c>
      <c r="O234" s="71"/>
      <c r="P234" s="197">
        <f t="shared" si="1"/>
        <v>0</v>
      </c>
      <c r="Q234" s="197">
        <v>4.0000000000000003E-5</v>
      </c>
      <c r="R234" s="197">
        <f t="shared" si="2"/>
        <v>4.0000000000000003E-5</v>
      </c>
      <c r="S234" s="197">
        <v>0</v>
      </c>
      <c r="T234" s="198">
        <f t="shared" si="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159</v>
      </c>
      <c r="AT234" s="199" t="s">
        <v>155</v>
      </c>
      <c r="AU234" s="199" t="s">
        <v>87</v>
      </c>
      <c r="AY234" s="17" t="s">
        <v>152</v>
      </c>
      <c r="BE234" s="200">
        <f t="shared" si="4"/>
        <v>0</v>
      </c>
      <c r="BF234" s="200">
        <f t="shared" si="5"/>
        <v>0</v>
      </c>
      <c r="BG234" s="200">
        <f t="shared" si="6"/>
        <v>0</v>
      </c>
      <c r="BH234" s="200">
        <f t="shared" si="7"/>
        <v>0</v>
      </c>
      <c r="BI234" s="200">
        <f t="shared" si="8"/>
        <v>0</v>
      </c>
      <c r="BJ234" s="17" t="s">
        <v>85</v>
      </c>
      <c r="BK234" s="200">
        <f t="shared" si="9"/>
        <v>0</v>
      </c>
      <c r="BL234" s="17" t="s">
        <v>159</v>
      </c>
      <c r="BM234" s="199" t="s">
        <v>1738</v>
      </c>
    </row>
    <row r="235" spans="1:65" s="2" customFormat="1" ht="24.2" customHeight="1">
      <c r="A235" s="34"/>
      <c r="B235" s="35"/>
      <c r="C235" s="187" t="s">
        <v>311</v>
      </c>
      <c r="D235" s="187" t="s">
        <v>155</v>
      </c>
      <c r="E235" s="188" t="s">
        <v>1739</v>
      </c>
      <c r="F235" s="189" t="s">
        <v>1740</v>
      </c>
      <c r="G235" s="190" t="s">
        <v>170</v>
      </c>
      <c r="H235" s="191">
        <v>3</v>
      </c>
      <c r="I235" s="192"/>
      <c r="J235" s="193">
        <f t="shared" si="0"/>
        <v>0</v>
      </c>
      <c r="K235" s="194"/>
      <c r="L235" s="39"/>
      <c r="M235" s="195" t="s">
        <v>1</v>
      </c>
      <c r="N235" s="196" t="s">
        <v>42</v>
      </c>
      <c r="O235" s="71"/>
      <c r="P235" s="197">
        <f t="shared" si="1"/>
        <v>0</v>
      </c>
      <c r="Q235" s="197">
        <v>2.3000000000000001E-4</v>
      </c>
      <c r="R235" s="197">
        <f t="shared" si="2"/>
        <v>6.9000000000000008E-4</v>
      </c>
      <c r="S235" s="197">
        <v>0</v>
      </c>
      <c r="T235" s="198">
        <f t="shared" si="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159</v>
      </c>
      <c r="AT235" s="199" t="s">
        <v>155</v>
      </c>
      <c r="AU235" s="199" t="s">
        <v>87</v>
      </c>
      <c r="AY235" s="17" t="s">
        <v>152</v>
      </c>
      <c r="BE235" s="200">
        <f t="shared" si="4"/>
        <v>0</v>
      </c>
      <c r="BF235" s="200">
        <f t="shared" si="5"/>
        <v>0</v>
      </c>
      <c r="BG235" s="200">
        <f t="shared" si="6"/>
        <v>0</v>
      </c>
      <c r="BH235" s="200">
        <f t="shared" si="7"/>
        <v>0</v>
      </c>
      <c r="BI235" s="200">
        <f t="shared" si="8"/>
        <v>0</v>
      </c>
      <c r="BJ235" s="17" t="s">
        <v>85</v>
      </c>
      <c r="BK235" s="200">
        <f t="shared" si="9"/>
        <v>0</v>
      </c>
      <c r="BL235" s="17" t="s">
        <v>159</v>
      </c>
      <c r="BM235" s="199" t="s">
        <v>1741</v>
      </c>
    </row>
    <row r="236" spans="1:65" s="2" customFormat="1" ht="24.2" customHeight="1">
      <c r="A236" s="34"/>
      <c r="B236" s="35"/>
      <c r="C236" s="228" t="s">
        <v>315</v>
      </c>
      <c r="D236" s="228" t="s">
        <v>263</v>
      </c>
      <c r="E236" s="229" t="s">
        <v>1742</v>
      </c>
      <c r="F236" s="230" t="s">
        <v>1743</v>
      </c>
      <c r="G236" s="231" t="s">
        <v>170</v>
      </c>
      <c r="H236" s="232">
        <v>2</v>
      </c>
      <c r="I236" s="233"/>
      <c r="J236" s="234">
        <f t="shared" si="0"/>
        <v>0</v>
      </c>
      <c r="K236" s="235"/>
      <c r="L236" s="236"/>
      <c r="M236" s="237" t="s">
        <v>1</v>
      </c>
      <c r="N236" s="238" t="s">
        <v>42</v>
      </c>
      <c r="O236" s="71"/>
      <c r="P236" s="197">
        <f t="shared" si="1"/>
        <v>0</v>
      </c>
      <c r="Q236" s="197">
        <v>0</v>
      </c>
      <c r="R236" s="197">
        <f t="shared" si="2"/>
        <v>0</v>
      </c>
      <c r="S236" s="197">
        <v>0</v>
      </c>
      <c r="T236" s="198">
        <f t="shared" si="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195</v>
      </c>
      <c r="AT236" s="199" t="s">
        <v>263</v>
      </c>
      <c r="AU236" s="199" t="s">
        <v>87</v>
      </c>
      <c r="AY236" s="17" t="s">
        <v>152</v>
      </c>
      <c r="BE236" s="200">
        <f t="shared" si="4"/>
        <v>0</v>
      </c>
      <c r="BF236" s="200">
        <f t="shared" si="5"/>
        <v>0</v>
      </c>
      <c r="BG236" s="200">
        <f t="shared" si="6"/>
        <v>0</v>
      </c>
      <c r="BH236" s="200">
        <f t="shared" si="7"/>
        <v>0</v>
      </c>
      <c r="BI236" s="200">
        <f t="shared" si="8"/>
        <v>0</v>
      </c>
      <c r="BJ236" s="17" t="s">
        <v>85</v>
      </c>
      <c r="BK236" s="200">
        <f t="shared" si="9"/>
        <v>0</v>
      </c>
      <c r="BL236" s="17" t="s">
        <v>159</v>
      </c>
      <c r="BM236" s="199" t="s">
        <v>1744</v>
      </c>
    </row>
    <row r="237" spans="1:65" s="2" customFormat="1" ht="24.2" customHeight="1">
      <c r="A237" s="34"/>
      <c r="B237" s="35"/>
      <c r="C237" s="228" t="s">
        <v>319</v>
      </c>
      <c r="D237" s="228" t="s">
        <v>263</v>
      </c>
      <c r="E237" s="229" t="s">
        <v>1745</v>
      </c>
      <c r="F237" s="230" t="s">
        <v>1746</v>
      </c>
      <c r="G237" s="231" t="s">
        <v>170</v>
      </c>
      <c r="H237" s="232">
        <v>1</v>
      </c>
      <c r="I237" s="233"/>
      <c r="J237" s="234">
        <f t="shared" si="0"/>
        <v>0</v>
      </c>
      <c r="K237" s="235"/>
      <c r="L237" s="236"/>
      <c r="M237" s="237" t="s">
        <v>1</v>
      </c>
      <c r="N237" s="238" t="s">
        <v>42</v>
      </c>
      <c r="O237" s="71"/>
      <c r="P237" s="197">
        <f t="shared" si="1"/>
        <v>0</v>
      </c>
      <c r="Q237" s="197">
        <v>0</v>
      </c>
      <c r="R237" s="197">
        <f t="shared" si="2"/>
        <v>0</v>
      </c>
      <c r="S237" s="197">
        <v>0</v>
      </c>
      <c r="T237" s="198">
        <f t="shared" si="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195</v>
      </c>
      <c r="AT237" s="199" t="s">
        <v>263</v>
      </c>
      <c r="AU237" s="199" t="s">
        <v>87</v>
      </c>
      <c r="AY237" s="17" t="s">
        <v>152</v>
      </c>
      <c r="BE237" s="200">
        <f t="shared" si="4"/>
        <v>0</v>
      </c>
      <c r="BF237" s="200">
        <f t="shared" si="5"/>
        <v>0</v>
      </c>
      <c r="BG237" s="200">
        <f t="shared" si="6"/>
        <v>0</v>
      </c>
      <c r="BH237" s="200">
        <f t="shared" si="7"/>
        <v>0</v>
      </c>
      <c r="BI237" s="200">
        <f t="shared" si="8"/>
        <v>0</v>
      </c>
      <c r="BJ237" s="17" t="s">
        <v>85</v>
      </c>
      <c r="BK237" s="200">
        <f t="shared" si="9"/>
        <v>0</v>
      </c>
      <c r="BL237" s="17" t="s">
        <v>159</v>
      </c>
      <c r="BM237" s="199" t="s">
        <v>1747</v>
      </c>
    </row>
    <row r="238" spans="1:65" s="2" customFormat="1" ht="21.75" customHeight="1">
      <c r="A238" s="34"/>
      <c r="B238" s="35"/>
      <c r="C238" s="187" t="s">
        <v>285</v>
      </c>
      <c r="D238" s="187" t="s">
        <v>155</v>
      </c>
      <c r="E238" s="188" t="s">
        <v>1748</v>
      </c>
      <c r="F238" s="189" t="s">
        <v>1749</v>
      </c>
      <c r="G238" s="190" t="s">
        <v>165</v>
      </c>
      <c r="H238" s="191">
        <v>4.8719999999999999</v>
      </c>
      <c r="I238" s="192"/>
      <c r="J238" s="193">
        <f t="shared" si="0"/>
        <v>0</v>
      </c>
      <c r="K238" s="194"/>
      <c r="L238" s="39"/>
      <c r="M238" s="195" t="s">
        <v>1</v>
      </c>
      <c r="N238" s="196" t="s">
        <v>42</v>
      </c>
      <c r="O238" s="71"/>
      <c r="P238" s="197">
        <f t="shared" si="1"/>
        <v>0</v>
      </c>
      <c r="Q238" s="197">
        <v>0</v>
      </c>
      <c r="R238" s="197">
        <f t="shared" si="2"/>
        <v>0</v>
      </c>
      <c r="S238" s="197">
        <v>0.26100000000000001</v>
      </c>
      <c r="T238" s="198">
        <f t="shared" si="3"/>
        <v>1.2715920000000001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159</v>
      </c>
      <c r="AT238" s="199" t="s">
        <v>155</v>
      </c>
      <c r="AU238" s="199" t="s">
        <v>87</v>
      </c>
      <c r="AY238" s="17" t="s">
        <v>152</v>
      </c>
      <c r="BE238" s="200">
        <f t="shared" si="4"/>
        <v>0</v>
      </c>
      <c r="BF238" s="200">
        <f t="shared" si="5"/>
        <v>0</v>
      </c>
      <c r="BG238" s="200">
        <f t="shared" si="6"/>
        <v>0</v>
      </c>
      <c r="BH238" s="200">
        <f t="shared" si="7"/>
        <v>0</v>
      </c>
      <c r="BI238" s="200">
        <f t="shared" si="8"/>
        <v>0</v>
      </c>
      <c r="BJ238" s="17" t="s">
        <v>85</v>
      </c>
      <c r="BK238" s="200">
        <f t="shared" si="9"/>
        <v>0</v>
      </c>
      <c r="BL238" s="17" t="s">
        <v>159</v>
      </c>
      <c r="BM238" s="199" t="s">
        <v>1750</v>
      </c>
    </row>
    <row r="239" spans="1:65" s="13" customFormat="1" ht="11.25">
      <c r="B239" s="201"/>
      <c r="C239" s="202"/>
      <c r="D239" s="203" t="s">
        <v>161</v>
      </c>
      <c r="E239" s="204" t="s">
        <v>1</v>
      </c>
      <c r="F239" s="205" t="s">
        <v>1751</v>
      </c>
      <c r="G239" s="202"/>
      <c r="H239" s="206">
        <v>0.88800000000000001</v>
      </c>
      <c r="I239" s="207"/>
      <c r="J239" s="202"/>
      <c r="K239" s="202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161</v>
      </c>
      <c r="AU239" s="212" t="s">
        <v>87</v>
      </c>
      <c r="AV239" s="13" t="s">
        <v>87</v>
      </c>
      <c r="AW239" s="13" t="s">
        <v>34</v>
      </c>
      <c r="AX239" s="13" t="s">
        <v>77</v>
      </c>
      <c r="AY239" s="212" t="s">
        <v>152</v>
      </c>
    </row>
    <row r="240" spans="1:65" s="13" customFormat="1" ht="11.25">
      <c r="B240" s="201"/>
      <c r="C240" s="202"/>
      <c r="D240" s="203" t="s">
        <v>161</v>
      </c>
      <c r="E240" s="204" t="s">
        <v>1</v>
      </c>
      <c r="F240" s="205" t="s">
        <v>1752</v>
      </c>
      <c r="G240" s="202"/>
      <c r="H240" s="206">
        <v>3.984</v>
      </c>
      <c r="I240" s="207"/>
      <c r="J240" s="202"/>
      <c r="K240" s="202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161</v>
      </c>
      <c r="AU240" s="212" t="s">
        <v>87</v>
      </c>
      <c r="AV240" s="13" t="s">
        <v>87</v>
      </c>
      <c r="AW240" s="13" t="s">
        <v>34</v>
      </c>
      <c r="AX240" s="13" t="s">
        <v>77</v>
      </c>
      <c r="AY240" s="212" t="s">
        <v>152</v>
      </c>
    </row>
    <row r="241" spans="1:65" s="14" customFormat="1" ht="11.25">
      <c r="B241" s="217"/>
      <c r="C241" s="218"/>
      <c r="D241" s="203" t="s">
        <v>161</v>
      </c>
      <c r="E241" s="219" t="s">
        <v>1</v>
      </c>
      <c r="F241" s="220" t="s">
        <v>203</v>
      </c>
      <c r="G241" s="218"/>
      <c r="H241" s="221">
        <v>4.8719999999999999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161</v>
      </c>
      <c r="AU241" s="227" t="s">
        <v>87</v>
      </c>
      <c r="AV241" s="14" t="s">
        <v>159</v>
      </c>
      <c r="AW241" s="14" t="s">
        <v>34</v>
      </c>
      <c r="AX241" s="14" t="s">
        <v>85</v>
      </c>
      <c r="AY241" s="227" t="s">
        <v>152</v>
      </c>
    </row>
    <row r="242" spans="1:65" s="2" customFormat="1" ht="24.2" customHeight="1">
      <c r="A242" s="34"/>
      <c r="B242" s="35"/>
      <c r="C242" s="187" t="s">
        <v>329</v>
      </c>
      <c r="D242" s="187" t="s">
        <v>155</v>
      </c>
      <c r="E242" s="188" t="s">
        <v>1753</v>
      </c>
      <c r="F242" s="189" t="s">
        <v>1754</v>
      </c>
      <c r="G242" s="190" t="s">
        <v>158</v>
      </c>
      <c r="H242" s="191">
        <v>3.2879999999999998</v>
      </c>
      <c r="I242" s="192"/>
      <c r="J242" s="193">
        <f>ROUND(I242*H242,2)</f>
        <v>0</v>
      </c>
      <c r="K242" s="194"/>
      <c r="L242" s="39"/>
      <c r="M242" s="195" t="s">
        <v>1</v>
      </c>
      <c r="N242" s="196" t="s">
        <v>42</v>
      </c>
      <c r="O242" s="71"/>
      <c r="P242" s="197">
        <f>O242*H242</f>
        <v>0</v>
      </c>
      <c r="Q242" s="197">
        <v>0</v>
      </c>
      <c r="R242" s="197">
        <f>Q242*H242</f>
        <v>0</v>
      </c>
      <c r="S242" s="197">
        <v>1.8</v>
      </c>
      <c r="T242" s="198">
        <f>S242*H242</f>
        <v>5.9184000000000001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159</v>
      </c>
      <c r="AT242" s="199" t="s">
        <v>155</v>
      </c>
      <c r="AU242" s="199" t="s">
        <v>87</v>
      </c>
      <c r="AY242" s="17" t="s">
        <v>152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85</v>
      </c>
      <c r="BK242" s="200">
        <f>ROUND(I242*H242,2)</f>
        <v>0</v>
      </c>
      <c r="BL242" s="17" t="s">
        <v>159</v>
      </c>
      <c r="BM242" s="199" t="s">
        <v>1755</v>
      </c>
    </row>
    <row r="243" spans="1:65" s="13" customFormat="1" ht="11.25">
      <c r="B243" s="201"/>
      <c r="C243" s="202"/>
      <c r="D243" s="203" t="s">
        <v>161</v>
      </c>
      <c r="E243" s="204" t="s">
        <v>1</v>
      </c>
      <c r="F243" s="205" t="s">
        <v>1756</v>
      </c>
      <c r="G243" s="202"/>
      <c r="H243" s="206">
        <v>2.2879999999999998</v>
      </c>
      <c r="I243" s="207"/>
      <c r="J243" s="202"/>
      <c r="K243" s="202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161</v>
      </c>
      <c r="AU243" s="212" t="s">
        <v>87</v>
      </c>
      <c r="AV243" s="13" t="s">
        <v>87</v>
      </c>
      <c r="AW243" s="13" t="s">
        <v>34</v>
      </c>
      <c r="AX243" s="13" t="s">
        <v>77</v>
      </c>
      <c r="AY243" s="212" t="s">
        <v>152</v>
      </c>
    </row>
    <row r="244" spans="1:65" s="13" customFormat="1" ht="22.5">
      <c r="B244" s="201"/>
      <c r="C244" s="202"/>
      <c r="D244" s="203" t="s">
        <v>161</v>
      </c>
      <c r="E244" s="204" t="s">
        <v>1</v>
      </c>
      <c r="F244" s="205" t="s">
        <v>1757</v>
      </c>
      <c r="G244" s="202"/>
      <c r="H244" s="206">
        <v>1</v>
      </c>
      <c r="I244" s="207"/>
      <c r="J244" s="202"/>
      <c r="K244" s="202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161</v>
      </c>
      <c r="AU244" s="212" t="s">
        <v>87</v>
      </c>
      <c r="AV244" s="13" t="s">
        <v>87</v>
      </c>
      <c r="AW244" s="13" t="s">
        <v>34</v>
      </c>
      <c r="AX244" s="13" t="s">
        <v>77</v>
      </c>
      <c r="AY244" s="212" t="s">
        <v>152</v>
      </c>
    </row>
    <row r="245" spans="1:65" s="14" customFormat="1" ht="11.25">
      <c r="B245" s="217"/>
      <c r="C245" s="218"/>
      <c r="D245" s="203" t="s">
        <v>161</v>
      </c>
      <c r="E245" s="219" t="s">
        <v>1</v>
      </c>
      <c r="F245" s="220" t="s">
        <v>203</v>
      </c>
      <c r="G245" s="218"/>
      <c r="H245" s="221">
        <v>3.2879999999999998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161</v>
      </c>
      <c r="AU245" s="227" t="s">
        <v>87</v>
      </c>
      <c r="AV245" s="14" t="s">
        <v>159</v>
      </c>
      <c r="AW245" s="14" t="s">
        <v>34</v>
      </c>
      <c r="AX245" s="14" t="s">
        <v>85</v>
      </c>
      <c r="AY245" s="227" t="s">
        <v>152</v>
      </c>
    </row>
    <row r="246" spans="1:65" s="2" customFormat="1" ht="24.2" customHeight="1">
      <c r="A246" s="34"/>
      <c r="B246" s="35"/>
      <c r="C246" s="187" t="s">
        <v>335</v>
      </c>
      <c r="D246" s="187" t="s">
        <v>155</v>
      </c>
      <c r="E246" s="188" t="s">
        <v>1758</v>
      </c>
      <c r="F246" s="189" t="s">
        <v>1759</v>
      </c>
      <c r="G246" s="190" t="s">
        <v>165</v>
      </c>
      <c r="H246" s="191">
        <v>7.1669999999999998</v>
      </c>
      <c r="I246" s="192"/>
      <c r="J246" s="193">
        <f>ROUND(I246*H246,2)</f>
        <v>0</v>
      </c>
      <c r="K246" s="194"/>
      <c r="L246" s="39"/>
      <c r="M246" s="195" t="s">
        <v>1</v>
      </c>
      <c r="N246" s="196" t="s">
        <v>42</v>
      </c>
      <c r="O246" s="71"/>
      <c r="P246" s="197">
        <f>O246*H246</f>
        <v>0</v>
      </c>
      <c r="Q246" s="197">
        <v>0</v>
      </c>
      <c r="R246" s="197">
        <f>Q246*H246</f>
        <v>0</v>
      </c>
      <c r="S246" s="197">
        <v>5.5E-2</v>
      </c>
      <c r="T246" s="198">
        <f>S246*H246</f>
        <v>0.39418500000000001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159</v>
      </c>
      <c r="AT246" s="199" t="s">
        <v>155</v>
      </c>
      <c r="AU246" s="199" t="s">
        <v>87</v>
      </c>
      <c r="AY246" s="17" t="s">
        <v>152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7" t="s">
        <v>85</v>
      </c>
      <c r="BK246" s="200">
        <f>ROUND(I246*H246,2)</f>
        <v>0</v>
      </c>
      <c r="BL246" s="17" t="s">
        <v>159</v>
      </c>
      <c r="BM246" s="199" t="s">
        <v>1760</v>
      </c>
    </row>
    <row r="247" spans="1:65" s="13" customFormat="1" ht="11.25">
      <c r="B247" s="201"/>
      <c r="C247" s="202"/>
      <c r="D247" s="203" t="s">
        <v>161</v>
      </c>
      <c r="E247" s="204" t="s">
        <v>1</v>
      </c>
      <c r="F247" s="205" t="s">
        <v>1761</v>
      </c>
      <c r="G247" s="202"/>
      <c r="H247" s="206">
        <v>1.6319999999999999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161</v>
      </c>
      <c r="AU247" s="212" t="s">
        <v>87</v>
      </c>
      <c r="AV247" s="13" t="s">
        <v>87</v>
      </c>
      <c r="AW247" s="13" t="s">
        <v>34</v>
      </c>
      <c r="AX247" s="13" t="s">
        <v>77</v>
      </c>
      <c r="AY247" s="212" t="s">
        <v>152</v>
      </c>
    </row>
    <row r="248" spans="1:65" s="13" customFormat="1" ht="11.25">
      <c r="B248" s="201"/>
      <c r="C248" s="202"/>
      <c r="D248" s="203" t="s">
        <v>161</v>
      </c>
      <c r="E248" s="204" t="s">
        <v>1</v>
      </c>
      <c r="F248" s="205" t="s">
        <v>1762</v>
      </c>
      <c r="G248" s="202"/>
      <c r="H248" s="206">
        <v>0.73499999999999999</v>
      </c>
      <c r="I248" s="207"/>
      <c r="J248" s="202"/>
      <c r="K248" s="202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161</v>
      </c>
      <c r="AU248" s="212" t="s">
        <v>87</v>
      </c>
      <c r="AV248" s="13" t="s">
        <v>87</v>
      </c>
      <c r="AW248" s="13" t="s">
        <v>34</v>
      </c>
      <c r="AX248" s="13" t="s">
        <v>77</v>
      </c>
      <c r="AY248" s="212" t="s">
        <v>152</v>
      </c>
    </row>
    <row r="249" spans="1:65" s="13" customFormat="1" ht="11.25">
      <c r="B249" s="201"/>
      <c r="C249" s="202"/>
      <c r="D249" s="203" t="s">
        <v>161</v>
      </c>
      <c r="E249" s="204" t="s">
        <v>1</v>
      </c>
      <c r="F249" s="205" t="s">
        <v>1763</v>
      </c>
      <c r="G249" s="202"/>
      <c r="H249" s="206">
        <v>2.4</v>
      </c>
      <c r="I249" s="207"/>
      <c r="J249" s="202"/>
      <c r="K249" s="202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161</v>
      </c>
      <c r="AU249" s="212" t="s">
        <v>87</v>
      </c>
      <c r="AV249" s="13" t="s">
        <v>87</v>
      </c>
      <c r="AW249" s="13" t="s">
        <v>34</v>
      </c>
      <c r="AX249" s="13" t="s">
        <v>77</v>
      </c>
      <c r="AY249" s="212" t="s">
        <v>152</v>
      </c>
    </row>
    <row r="250" spans="1:65" s="13" customFormat="1" ht="11.25">
      <c r="B250" s="201"/>
      <c r="C250" s="202"/>
      <c r="D250" s="203" t="s">
        <v>161</v>
      </c>
      <c r="E250" s="204" t="s">
        <v>1</v>
      </c>
      <c r="F250" s="205" t="s">
        <v>1764</v>
      </c>
      <c r="G250" s="202"/>
      <c r="H250" s="206">
        <v>2.4</v>
      </c>
      <c r="I250" s="207"/>
      <c r="J250" s="202"/>
      <c r="K250" s="202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161</v>
      </c>
      <c r="AU250" s="212" t="s">
        <v>87</v>
      </c>
      <c r="AV250" s="13" t="s">
        <v>87</v>
      </c>
      <c r="AW250" s="13" t="s">
        <v>34</v>
      </c>
      <c r="AX250" s="13" t="s">
        <v>77</v>
      </c>
      <c r="AY250" s="212" t="s">
        <v>152</v>
      </c>
    </row>
    <row r="251" spans="1:65" s="14" customFormat="1" ht="11.25">
      <c r="B251" s="217"/>
      <c r="C251" s="218"/>
      <c r="D251" s="203" t="s">
        <v>161</v>
      </c>
      <c r="E251" s="219" t="s">
        <v>1</v>
      </c>
      <c r="F251" s="220" t="s">
        <v>203</v>
      </c>
      <c r="G251" s="218"/>
      <c r="H251" s="221">
        <v>7.1669999999999998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161</v>
      </c>
      <c r="AU251" s="227" t="s">
        <v>87</v>
      </c>
      <c r="AV251" s="14" t="s">
        <v>159</v>
      </c>
      <c r="AW251" s="14" t="s">
        <v>34</v>
      </c>
      <c r="AX251" s="14" t="s">
        <v>85</v>
      </c>
      <c r="AY251" s="227" t="s">
        <v>152</v>
      </c>
    </row>
    <row r="252" spans="1:65" s="2" customFormat="1" ht="21.75" customHeight="1">
      <c r="A252" s="34"/>
      <c r="B252" s="35"/>
      <c r="C252" s="187" t="s">
        <v>340</v>
      </c>
      <c r="D252" s="187" t="s">
        <v>155</v>
      </c>
      <c r="E252" s="188" t="s">
        <v>1765</v>
      </c>
      <c r="F252" s="189" t="s">
        <v>1766</v>
      </c>
      <c r="G252" s="190" t="s">
        <v>198</v>
      </c>
      <c r="H252" s="191">
        <v>9.4</v>
      </c>
      <c r="I252" s="192"/>
      <c r="J252" s="193">
        <f>ROUND(I252*H252,2)</f>
        <v>0</v>
      </c>
      <c r="K252" s="194"/>
      <c r="L252" s="39"/>
      <c r="M252" s="195" t="s">
        <v>1</v>
      </c>
      <c r="N252" s="196" t="s">
        <v>42</v>
      </c>
      <c r="O252" s="71"/>
      <c r="P252" s="197">
        <f>O252*H252</f>
        <v>0</v>
      </c>
      <c r="Q252" s="197">
        <v>0</v>
      </c>
      <c r="R252" s="197">
        <f>Q252*H252</f>
        <v>0</v>
      </c>
      <c r="S252" s="197">
        <v>0.129</v>
      </c>
      <c r="T252" s="198">
        <f>S252*H252</f>
        <v>1.2126000000000001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159</v>
      </c>
      <c r="AT252" s="199" t="s">
        <v>155</v>
      </c>
      <c r="AU252" s="199" t="s">
        <v>87</v>
      </c>
      <c r="AY252" s="17" t="s">
        <v>152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85</v>
      </c>
      <c r="BK252" s="200">
        <f>ROUND(I252*H252,2)</f>
        <v>0</v>
      </c>
      <c r="BL252" s="17" t="s">
        <v>159</v>
      </c>
      <c r="BM252" s="199" t="s">
        <v>1767</v>
      </c>
    </row>
    <row r="253" spans="1:65" s="13" customFormat="1" ht="11.25">
      <c r="B253" s="201"/>
      <c r="C253" s="202"/>
      <c r="D253" s="203" t="s">
        <v>161</v>
      </c>
      <c r="E253" s="204" t="s">
        <v>1</v>
      </c>
      <c r="F253" s="205" t="s">
        <v>1768</v>
      </c>
      <c r="G253" s="202"/>
      <c r="H253" s="206">
        <v>2.4</v>
      </c>
      <c r="I253" s="207"/>
      <c r="J253" s="202"/>
      <c r="K253" s="202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161</v>
      </c>
      <c r="AU253" s="212" t="s">
        <v>87</v>
      </c>
      <c r="AV253" s="13" t="s">
        <v>87</v>
      </c>
      <c r="AW253" s="13" t="s">
        <v>34</v>
      </c>
      <c r="AX253" s="13" t="s">
        <v>77</v>
      </c>
      <c r="AY253" s="212" t="s">
        <v>152</v>
      </c>
    </row>
    <row r="254" spans="1:65" s="13" customFormat="1" ht="11.25">
      <c r="B254" s="201"/>
      <c r="C254" s="202"/>
      <c r="D254" s="203" t="s">
        <v>161</v>
      </c>
      <c r="E254" s="204" t="s">
        <v>1</v>
      </c>
      <c r="F254" s="205" t="s">
        <v>1769</v>
      </c>
      <c r="G254" s="202"/>
      <c r="H254" s="206">
        <v>1.4</v>
      </c>
      <c r="I254" s="207"/>
      <c r="J254" s="202"/>
      <c r="K254" s="202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161</v>
      </c>
      <c r="AU254" s="212" t="s">
        <v>87</v>
      </c>
      <c r="AV254" s="13" t="s">
        <v>87</v>
      </c>
      <c r="AW254" s="13" t="s">
        <v>34</v>
      </c>
      <c r="AX254" s="13" t="s">
        <v>77</v>
      </c>
      <c r="AY254" s="212" t="s">
        <v>152</v>
      </c>
    </row>
    <row r="255" spans="1:65" s="13" customFormat="1" ht="11.25">
      <c r="B255" s="201"/>
      <c r="C255" s="202"/>
      <c r="D255" s="203" t="s">
        <v>161</v>
      </c>
      <c r="E255" s="204" t="s">
        <v>1</v>
      </c>
      <c r="F255" s="205" t="s">
        <v>1770</v>
      </c>
      <c r="G255" s="202"/>
      <c r="H255" s="206">
        <v>2.8</v>
      </c>
      <c r="I255" s="207"/>
      <c r="J255" s="202"/>
      <c r="K255" s="202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161</v>
      </c>
      <c r="AU255" s="212" t="s">
        <v>87</v>
      </c>
      <c r="AV255" s="13" t="s">
        <v>87</v>
      </c>
      <c r="AW255" s="13" t="s">
        <v>34</v>
      </c>
      <c r="AX255" s="13" t="s">
        <v>77</v>
      </c>
      <c r="AY255" s="212" t="s">
        <v>152</v>
      </c>
    </row>
    <row r="256" spans="1:65" s="13" customFormat="1" ht="11.25">
      <c r="B256" s="201"/>
      <c r="C256" s="202"/>
      <c r="D256" s="203" t="s">
        <v>161</v>
      </c>
      <c r="E256" s="204" t="s">
        <v>1</v>
      </c>
      <c r="F256" s="205" t="s">
        <v>1771</v>
      </c>
      <c r="G256" s="202"/>
      <c r="H256" s="206">
        <v>2.8</v>
      </c>
      <c r="I256" s="207"/>
      <c r="J256" s="202"/>
      <c r="K256" s="202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161</v>
      </c>
      <c r="AU256" s="212" t="s">
        <v>87</v>
      </c>
      <c r="AV256" s="13" t="s">
        <v>87</v>
      </c>
      <c r="AW256" s="13" t="s">
        <v>34</v>
      </c>
      <c r="AX256" s="13" t="s">
        <v>77</v>
      </c>
      <c r="AY256" s="212" t="s">
        <v>152</v>
      </c>
    </row>
    <row r="257" spans="1:65" s="14" customFormat="1" ht="11.25">
      <c r="B257" s="217"/>
      <c r="C257" s="218"/>
      <c r="D257" s="203" t="s">
        <v>161</v>
      </c>
      <c r="E257" s="219" t="s">
        <v>1</v>
      </c>
      <c r="F257" s="220" t="s">
        <v>203</v>
      </c>
      <c r="G257" s="218"/>
      <c r="H257" s="221">
        <v>9.3999999999999986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161</v>
      </c>
      <c r="AU257" s="227" t="s">
        <v>87</v>
      </c>
      <c r="AV257" s="14" t="s">
        <v>159</v>
      </c>
      <c r="AW257" s="14" t="s">
        <v>34</v>
      </c>
      <c r="AX257" s="14" t="s">
        <v>85</v>
      </c>
      <c r="AY257" s="227" t="s">
        <v>152</v>
      </c>
    </row>
    <row r="258" spans="1:65" s="2" customFormat="1" ht="24.2" customHeight="1">
      <c r="A258" s="34"/>
      <c r="B258" s="35"/>
      <c r="C258" s="187" t="s">
        <v>344</v>
      </c>
      <c r="D258" s="187" t="s">
        <v>155</v>
      </c>
      <c r="E258" s="188" t="s">
        <v>1772</v>
      </c>
      <c r="F258" s="189" t="s">
        <v>1773</v>
      </c>
      <c r="G258" s="190" t="s">
        <v>165</v>
      </c>
      <c r="H258" s="191">
        <v>42.59</v>
      </c>
      <c r="I258" s="192"/>
      <c r="J258" s="193">
        <f>ROUND(I258*H258,2)</f>
        <v>0</v>
      </c>
      <c r="K258" s="194"/>
      <c r="L258" s="39"/>
      <c r="M258" s="195" t="s">
        <v>1</v>
      </c>
      <c r="N258" s="196" t="s">
        <v>42</v>
      </c>
      <c r="O258" s="71"/>
      <c r="P258" s="197">
        <f>O258*H258</f>
        <v>0</v>
      </c>
      <c r="Q258" s="197">
        <v>0</v>
      </c>
      <c r="R258" s="197">
        <f>Q258*H258</f>
        <v>0</v>
      </c>
      <c r="S258" s="197">
        <v>3.5000000000000003E-2</v>
      </c>
      <c r="T258" s="198">
        <f>S258*H258</f>
        <v>1.4906500000000003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159</v>
      </c>
      <c r="AT258" s="199" t="s">
        <v>155</v>
      </c>
      <c r="AU258" s="199" t="s">
        <v>87</v>
      </c>
      <c r="AY258" s="17" t="s">
        <v>152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85</v>
      </c>
      <c r="BK258" s="200">
        <f>ROUND(I258*H258,2)</f>
        <v>0</v>
      </c>
      <c r="BL258" s="17" t="s">
        <v>159</v>
      </c>
      <c r="BM258" s="199" t="s">
        <v>1774</v>
      </c>
    </row>
    <row r="259" spans="1:65" s="13" customFormat="1" ht="11.25">
      <c r="B259" s="201"/>
      <c r="C259" s="202"/>
      <c r="D259" s="203" t="s">
        <v>161</v>
      </c>
      <c r="E259" s="204" t="s">
        <v>1</v>
      </c>
      <c r="F259" s="205" t="s">
        <v>1775</v>
      </c>
      <c r="G259" s="202"/>
      <c r="H259" s="206">
        <v>42.59</v>
      </c>
      <c r="I259" s="207"/>
      <c r="J259" s="202"/>
      <c r="K259" s="202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161</v>
      </c>
      <c r="AU259" s="212" t="s">
        <v>87</v>
      </c>
      <c r="AV259" s="13" t="s">
        <v>87</v>
      </c>
      <c r="AW259" s="13" t="s">
        <v>34</v>
      </c>
      <c r="AX259" s="13" t="s">
        <v>85</v>
      </c>
      <c r="AY259" s="212" t="s">
        <v>152</v>
      </c>
    </row>
    <row r="260" spans="1:65" s="2" customFormat="1" ht="24.2" customHeight="1">
      <c r="A260" s="34"/>
      <c r="B260" s="35"/>
      <c r="C260" s="187" t="s">
        <v>349</v>
      </c>
      <c r="D260" s="187" t="s">
        <v>155</v>
      </c>
      <c r="E260" s="188" t="s">
        <v>1776</v>
      </c>
      <c r="F260" s="189" t="s">
        <v>1777</v>
      </c>
      <c r="G260" s="190" t="s">
        <v>165</v>
      </c>
      <c r="H260" s="191">
        <v>1.2</v>
      </c>
      <c r="I260" s="192"/>
      <c r="J260" s="193">
        <f>ROUND(I260*H260,2)</f>
        <v>0</v>
      </c>
      <c r="K260" s="194"/>
      <c r="L260" s="39"/>
      <c r="M260" s="195" t="s">
        <v>1</v>
      </c>
      <c r="N260" s="196" t="s">
        <v>42</v>
      </c>
      <c r="O260" s="71"/>
      <c r="P260" s="197">
        <f>O260*H260</f>
        <v>0</v>
      </c>
      <c r="Q260" s="197">
        <v>0</v>
      </c>
      <c r="R260" s="197">
        <f>Q260*H260</f>
        <v>0</v>
      </c>
      <c r="S260" s="197">
        <v>3.1E-2</v>
      </c>
      <c r="T260" s="198">
        <f>S260*H260</f>
        <v>3.7199999999999997E-2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159</v>
      </c>
      <c r="AT260" s="199" t="s">
        <v>155</v>
      </c>
      <c r="AU260" s="199" t="s">
        <v>87</v>
      </c>
      <c r="AY260" s="17" t="s">
        <v>152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7" t="s">
        <v>85</v>
      </c>
      <c r="BK260" s="200">
        <f>ROUND(I260*H260,2)</f>
        <v>0</v>
      </c>
      <c r="BL260" s="17" t="s">
        <v>159</v>
      </c>
      <c r="BM260" s="199" t="s">
        <v>1778</v>
      </c>
    </row>
    <row r="261" spans="1:65" s="13" customFormat="1" ht="11.25">
      <c r="B261" s="201"/>
      <c r="C261" s="202"/>
      <c r="D261" s="203" t="s">
        <v>161</v>
      </c>
      <c r="E261" s="204" t="s">
        <v>1</v>
      </c>
      <c r="F261" s="205" t="s">
        <v>1779</v>
      </c>
      <c r="G261" s="202"/>
      <c r="H261" s="206">
        <v>1.2</v>
      </c>
      <c r="I261" s="207"/>
      <c r="J261" s="202"/>
      <c r="K261" s="202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161</v>
      </c>
      <c r="AU261" s="212" t="s">
        <v>87</v>
      </c>
      <c r="AV261" s="13" t="s">
        <v>87</v>
      </c>
      <c r="AW261" s="13" t="s">
        <v>34</v>
      </c>
      <c r="AX261" s="13" t="s">
        <v>85</v>
      </c>
      <c r="AY261" s="212" t="s">
        <v>152</v>
      </c>
    </row>
    <row r="262" spans="1:65" s="2" customFormat="1" ht="21.75" customHeight="1">
      <c r="A262" s="34"/>
      <c r="B262" s="35"/>
      <c r="C262" s="187" t="s">
        <v>354</v>
      </c>
      <c r="D262" s="187" t="s">
        <v>155</v>
      </c>
      <c r="E262" s="188" t="s">
        <v>730</v>
      </c>
      <c r="F262" s="189" t="s">
        <v>1780</v>
      </c>
      <c r="G262" s="190" t="s">
        <v>165</v>
      </c>
      <c r="H262" s="191">
        <v>6.8</v>
      </c>
      <c r="I262" s="192"/>
      <c r="J262" s="193">
        <f>ROUND(I262*H262,2)</f>
        <v>0</v>
      </c>
      <c r="K262" s="194"/>
      <c r="L262" s="39"/>
      <c r="M262" s="195" t="s">
        <v>1</v>
      </c>
      <c r="N262" s="196" t="s">
        <v>42</v>
      </c>
      <c r="O262" s="71"/>
      <c r="P262" s="197">
        <f>O262*H262</f>
        <v>0</v>
      </c>
      <c r="Q262" s="197">
        <v>0</v>
      </c>
      <c r="R262" s="197">
        <f>Q262*H262</f>
        <v>0</v>
      </c>
      <c r="S262" s="197">
        <v>7.5999999999999998E-2</v>
      </c>
      <c r="T262" s="198">
        <f>S262*H262</f>
        <v>0.51679999999999993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159</v>
      </c>
      <c r="AT262" s="199" t="s">
        <v>155</v>
      </c>
      <c r="AU262" s="199" t="s">
        <v>87</v>
      </c>
      <c r="AY262" s="17" t="s">
        <v>152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7" t="s">
        <v>85</v>
      </c>
      <c r="BK262" s="200">
        <f>ROUND(I262*H262,2)</f>
        <v>0</v>
      </c>
      <c r="BL262" s="17" t="s">
        <v>159</v>
      </c>
      <c r="BM262" s="199" t="s">
        <v>1781</v>
      </c>
    </row>
    <row r="263" spans="1:65" s="13" customFormat="1" ht="11.25">
      <c r="B263" s="201"/>
      <c r="C263" s="202"/>
      <c r="D263" s="203" t="s">
        <v>161</v>
      </c>
      <c r="E263" s="204" t="s">
        <v>1</v>
      </c>
      <c r="F263" s="205" t="s">
        <v>1782</v>
      </c>
      <c r="G263" s="202"/>
      <c r="H263" s="206">
        <v>6.8</v>
      </c>
      <c r="I263" s="207"/>
      <c r="J263" s="202"/>
      <c r="K263" s="202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161</v>
      </c>
      <c r="AU263" s="212" t="s">
        <v>87</v>
      </c>
      <c r="AV263" s="13" t="s">
        <v>87</v>
      </c>
      <c r="AW263" s="13" t="s">
        <v>34</v>
      </c>
      <c r="AX263" s="13" t="s">
        <v>85</v>
      </c>
      <c r="AY263" s="212" t="s">
        <v>152</v>
      </c>
    </row>
    <row r="264" spans="1:65" s="2" customFormat="1" ht="24.2" customHeight="1">
      <c r="A264" s="34"/>
      <c r="B264" s="35"/>
      <c r="C264" s="187" t="s">
        <v>358</v>
      </c>
      <c r="D264" s="187" t="s">
        <v>155</v>
      </c>
      <c r="E264" s="188" t="s">
        <v>1783</v>
      </c>
      <c r="F264" s="189" t="s">
        <v>1784</v>
      </c>
      <c r="G264" s="190" t="s">
        <v>170</v>
      </c>
      <c r="H264" s="191">
        <v>2</v>
      </c>
      <c r="I264" s="192"/>
      <c r="J264" s="193">
        <f t="shared" ref="J264:J270" si="10">ROUND(I264*H264,2)</f>
        <v>0</v>
      </c>
      <c r="K264" s="194"/>
      <c r="L264" s="39"/>
      <c r="M264" s="195" t="s">
        <v>1</v>
      </c>
      <c r="N264" s="196" t="s">
        <v>42</v>
      </c>
      <c r="O264" s="71"/>
      <c r="P264" s="197">
        <f t="shared" ref="P264:P270" si="11">O264*H264</f>
        <v>0</v>
      </c>
      <c r="Q264" s="197">
        <v>0</v>
      </c>
      <c r="R264" s="197">
        <f t="shared" ref="R264:R270" si="12">Q264*H264</f>
        <v>0</v>
      </c>
      <c r="S264" s="197">
        <v>0.52300000000000002</v>
      </c>
      <c r="T264" s="198">
        <f t="shared" ref="T264:T270" si="13">S264*H264</f>
        <v>1.046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159</v>
      </c>
      <c r="AT264" s="199" t="s">
        <v>155</v>
      </c>
      <c r="AU264" s="199" t="s">
        <v>87</v>
      </c>
      <c r="AY264" s="17" t="s">
        <v>152</v>
      </c>
      <c r="BE264" s="200">
        <f t="shared" ref="BE264:BE270" si="14">IF(N264="základní",J264,0)</f>
        <v>0</v>
      </c>
      <c r="BF264" s="200">
        <f t="shared" ref="BF264:BF270" si="15">IF(N264="snížená",J264,0)</f>
        <v>0</v>
      </c>
      <c r="BG264" s="200">
        <f t="shared" ref="BG264:BG270" si="16">IF(N264="zákl. přenesená",J264,0)</f>
        <v>0</v>
      </c>
      <c r="BH264" s="200">
        <f t="shared" ref="BH264:BH270" si="17">IF(N264="sníž. přenesená",J264,0)</f>
        <v>0</v>
      </c>
      <c r="BI264" s="200">
        <f t="shared" ref="BI264:BI270" si="18">IF(N264="nulová",J264,0)</f>
        <v>0</v>
      </c>
      <c r="BJ264" s="17" t="s">
        <v>85</v>
      </c>
      <c r="BK264" s="200">
        <f t="shared" ref="BK264:BK270" si="19">ROUND(I264*H264,2)</f>
        <v>0</v>
      </c>
      <c r="BL264" s="17" t="s">
        <v>159</v>
      </c>
      <c r="BM264" s="199" t="s">
        <v>1785</v>
      </c>
    </row>
    <row r="265" spans="1:65" s="2" customFormat="1" ht="24.2" customHeight="1">
      <c r="A265" s="34"/>
      <c r="B265" s="35"/>
      <c r="C265" s="187" t="s">
        <v>364</v>
      </c>
      <c r="D265" s="187" t="s">
        <v>155</v>
      </c>
      <c r="E265" s="188" t="s">
        <v>1786</v>
      </c>
      <c r="F265" s="189" t="s">
        <v>1787</v>
      </c>
      <c r="G265" s="190" t="s">
        <v>170</v>
      </c>
      <c r="H265" s="191">
        <v>5</v>
      </c>
      <c r="I265" s="192"/>
      <c r="J265" s="193">
        <f t="shared" si="10"/>
        <v>0</v>
      </c>
      <c r="K265" s="194"/>
      <c r="L265" s="39"/>
      <c r="M265" s="195" t="s">
        <v>1</v>
      </c>
      <c r="N265" s="196" t="s">
        <v>42</v>
      </c>
      <c r="O265" s="71"/>
      <c r="P265" s="197">
        <f t="shared" si="11"/>
        <v>0</v>
      </c>
      <c r="Q265" s="197">
        <v>0</v>
      </c>
      <c r="R265" s="197">
        <f t="shared" si="12"/>
        <v>0</v>
      </c>
      <c r="S265" s="197">
        <v>4.0000000000000001E-3</v>
      </c>
      <c r="T265" s="198">
        <f t="shared" si="13"/>
        <v>0.02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9" t="s">
        <v>159</v>
      </c>
      <c r="AT265" s="199" t="s">
        <v>155</v>
      </c>
      <c r="AU265" s="199" t="s">
        <v>87</v>
      </c>
      <c r="AY265" s="17" t="s">
        <v>152</v>
      </c>
      <c r="BE265" s="200">
        <f t="shared" si="14"/>
        <v>0</v>
      </c>
      <c r="BF265" s="200">
        <f t="shared" si="15"/>
        <v>0</v>
      </c>
      <c r="BG265" s="200">
        <f t="shared" si="16"/>
        <v>0</v>
      </c>
      <c r="BH265" s="200">
        <f t="shared" si="17"/>
        <v>0</v>
      </c>
      <c r="BI265" s="200">
        <f t="shared" si="18"/>
        <v>0</v>
      </c>
      <c r="BJ265" s="17" t="s">
        <v>85</v>
      </c>
      <c r="BK265" s="200">
        <f t="shared" si="19"/>
        <v>0</v>
      </c>
      <c r="BL265" s="17" t="s">
        <v>159</v>
      </c>
      <c r="BM265" s="199" t="s">
        <v>1788</v>
      </c>
    </row>
    <row r="266" spans="1:65" s="2" customFormat="1" ht="24.2" customHeight="1">
      <c r="A266" s="34"/>
      <c r="B266" s="35"/>
      <c r="C266" s="187" t="s">
        <v>369</v>
      </c>
      <c r="D266" s="187" t="s">
        <v>155</v>
      </c>
      <c r="E266" s="188" t="s">
        <v>1789</v>
      </c>
      <c r="F266" s="189" t="s">
        <v>1790</v>
      </c>
      <c r="G266" s="190" t="s">
        <v>170</v>
      </c>
      <c r="H266" s="191">
        <v>3</v>
      </c>
      <c r="I266" s="192"/>
      <c r="J266" s="193">
        <f t="shared" si="10"/>
        <v>0</v>
      </c>
      <c r="K266" s="194"/>
      <c r="L266" s="39"/>
      <c r="M266" s="195" t="s">
        <v>1</v>
      </c>
      <c r="N266" s="196" t="s">
        <v>42</v>
      </c>
      <c r="O266" s="71"/>
      <c r="P266" s="197">
        <f t="shared" si="11"/>
        <v>0</v>
      </c>
      <c r="Q266" s="197">
        <v>0</v>
      </c>
      <c r="R266" s="197">
        <f t="shared" si="12"/>
        <v>0</v>
      </c>
      <c r="S266" s="197">
        <v>1.6E-2</v>
      </c>
      <c r="T266" s="198">
        <f t="shared" si="13"/>
        <v>4.8000000000000001E-2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159</v>
      </c>
      <c r="AT266" s="199" t="s">
        <v>155</v>
      </c>
      <c r="AU266" s="199" t="s">
        <v>87</v>
      </c>
      <c r="AY266" s="17" t="s">
        <v>152</v>
      </c>
      <c r="BE266" s="200">
        <f t="shared" si="14"/>
        <v>0</v>
      </c>
      <c r="BF266" s="200">
        <f t="shared" si="15"/>
        <v>0</v>
      </c>
      <c r="BG266" s="200">
        <f t="shared" si="16"/>
        <v>0</v>
      </c>
      <c r="BH266" s="200">
        <f t="shared" si="17"/>
        <v>0</v>
      </c>
      <c r="BI266" s="200">
        <f t="shared" si="18"/>
        <v>0</v>
      </c>
      <c r="BJ266" s="17" t="s">
        <v>85</v>
      </c>
      <c r="BK266" s="200">
        <f t="shared" si="19"/>
        <v>0</v>
      </c>
      <c r="BL266" s="17" t="s">
        <v>159</v>
      </c>
      <c r="BM266" s="199" t="s">
        <v>1791</v>
      </c>
    </row>
    <row r="267" spans="1:65" s="2" customFormat="1" ht="24.2" customHeight="1">
      <c r="A267" s="34"/>
      <c r="B267" s="35"/>
      <c r="C267" s="187" t="s">
        <v>373</v>
      </c>
      <c r="D267" s="187" t="s">
        <v>155</v>
      </c>
      <c r="E267" s="188" t="s">
        <v>1792</v>
      </c>
      <c r="F267" s="189" t="s">
        <v>1793</v>
      </c>
      <c r="G267" s="190" t="s">
        <v>198</v>
      </c>
      <c r="H267" s="191">
        <v>104</v>
      </c>
      <c r="I267" s="192"/>
      <c r="J267" s="193">
        <f t="shared" si="10"/>
        <v>0</v>
      </c>
      <c r="K267" s="194"/>
      <c r="L267" s="39"/>
      <c r="M267" s="195" t="s">
        <v>1</v>
      </c>
      <c r="N267" s="196" t="s">
        <v>42</v>
      </c>
      <c r="O267" s="71"/>
      <c r="P267" s="197">
        <f t="shared" si="11"/>
        <v>0</v>
      </c>
      <c r="Q267" s="197">
        <v>0</v>
      </c>
      <c r="R267" s="197">
        <f t="shared" si="12"/>
        <v>0</v>
      </c>
      <c r="S267" s="197">
        <v>6.0000000000000001E-3</v>
      </c>
      <c r="T267" s="198">
        <f t="shared" si="13"/>
        <v>0.624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159</v>
      </c>
      <c r="AT267" s="199" t="s">
        <v>155</v>
      </c>
      <c r="AU267" s="199" t="s">
        <v>87</v>
      </c>
      <c r="AY267" s="17" t="s">
        <v>152</v>
      </c>
      <c r="BE267" s="200">
        <f t="shared" si="14"/>
        <v>0</v>
      </c>
      <c r="BF267" s="200">
        <f t="shared" si="15"/>
        <v>0</v>
      </c>
      <c r="BG267" s="200">
        <f t="shared" si="16"/>
        <v>0</v>
      </c>
      <c r="BH267" s="200">
        <f t="shared" si="17"/>
        <v>0</v>
      </c>
      <c r="BI267" s="200">
        <f t="shared" si="18"/>
        <v>0</v>
      </c>
      <c r="BJ267" s="17" t="s">
        <v>85</v>
      </c>
      <c r="BK267" s="200">
        <f t="shared" si="19"/>
        <v>0</v>
      </c>
      <c r="BL267" s="17" t="s">
        <v>159</v>
      </c>
      <c r="BM267" s="199" t="s">
        <v>1794</v>
      </c>
    </row>
    <row r="268" spans="1:65" s="2" customFormat="1" ht="24.2" customHeight="1">
      <c r="A268" s="34"/>
      <c r="B268" s="35"/>
      <c r="C268" s="187" t="s">
        <v>378</v>
      </c>
      <c r="D268" s="187" t="s">
        <v>155</v>
      </c>
      <c r="E268" s="188" t="s">
        <v>1795</v>
      </c>
      <c r="F268" s="189" t="s">
        <v>1796</v>
      </c>
      <c r="G268" s="190" t="s">
        <v>198</v>
      </c>
      <c r="H268" s="191">
        <v>54</v>
      </c>
      <c r="I268" s="192"/>
      <c r="J268" s="193">
        <f t="shared" si="10"/>
        <v>0</v>
      </c>
      <c r="K268" s="194"/>
      <c r="L268" s="39"/>
      <c r="M268" s="195" t="s">
        <v>1</v>
      </c>
      <c r="N268" s="196" t="s">
        <v>42</v>
      </c>
      <c r="O268" s="71"/>
      <c r="P268" s="197">
        <f t="shared" si="11"/>
        <v>0</v>
      </c>
      <c r="Q268" s="197">
        <v>0</v>
      </c>
      <c r="R268" s="197">
        <f t="shared" si="12"/>
        <v>0</v>
      </c>
      <c r="S268" s="197">
        <v>0.04</v>
      </c>
      <c r="T268" s="198">
        <f t="shared" si="13"/>
        <v>2.16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159</v>
      </c>
      <c r="AT268" s="199" t="s">
        <v>155</v>
      </c>
      <c r="AU268" s="199" t="s">
        <v>87</v>
      </c>
      <c r="AY268" s="17" t="s">
        <v>152</v>
      </c>
      <c r="BE268" s="200">
        <f t="shared" si="14"/>
        <v>0</v>
      </c>
      <c r="BF268" s="200">
        <f t="shared" si="15"/>
        <v>0</v>
      </c>
      <c r="BG268" s="200">
        <f t="shared" si="16"/>
        <v>0</v>
      </c>
      <c r="BH268" s="200">
        <f t="shared" si="17"/>
        <v>0</v>
      </c>
      <c r="BI268" s="200">
        <f t="shared" si="18"/>
        <v>0</v>
      </c>
      <c r="BJ268" s="17" t="s">
        <v>85</v>
      </c>
      <c r="BK268" s="200">
        <f t="shared" si="19"/>
        <v>0</v>
      </c>
      <c r="BL268" s="17" t="s">
        <v>159</v>
      </c>
      <c r="BM268" s="199" t="s">
        <v>1797</v>
      </c>
    </row>
    <row r="269" spans="1:65" s="2" customFormat="1" ht="24.2" customHeight="1">
      <c r="A269" s="34"/>
      <c r="B269" s="35"/>
      <c r="C269" s="187" t="s">
        <v>382</v>
      </c>
      <c r="D269" s="187" t="s">
        <v>155</v>
      </c>
      <c r="E269" s="188" t="s">
        <v>1798</v>
      </c>
      <c r="F269" s="189" t="s">
        <v>1799</v>
      </c>
      <c r="G269" s="190" t="s">
        <v>198</v>
      </c>
      <c r="H269" s="191">
        <v>10</v>
      </c>
      <c r="I269" s="192"/>
      <c r="J269" s="193">
        <f t="shared" si="10"/>
        <v>0</v>
      </c>
      <c r="K269" s="194"/>
      <c r="L269" s="39"/>
      <c r="M269" s="195" t="s">
        <v>1</v>
      </c>
      <c r="N269" s="196" t="s">
        <v>42</v>
      </c>
      <c r="O269" s="71"/>
      <c r="P269" s="197">
        <f t="shared" si="11"/>
        <v>0</v>
      </c>
      <c r="Q269" s="197">
        <v>0</v>
      </c>
      <c r="R269" s="197">
        <f t="shared" si="12"/>
        <v>0</v>
      </c>
      <c r="S269" s="197">
        <v>0.11</v>
      </c>
      <c r="T269" s="198">
        <f t="shared" si="13"/>
        <v>1.1000000000000001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159</v>
      </c>
      <c r="AT269" s="199" t="s">
        <v>155</v>
      </c>
      <c r="AU269" s="199" t="s">
        <v>87</v>
      </c>
      <c r="AY269" s="17" t="s">
        <v>152</v>
      </c>
      <c r="BE269" s="200">
        <f t="shared" si="14"/>
        <v>0</v>
      </c>
      <c r="BF269" s="200">
        <f t="shared" si="15"/>
        <v>0</v>
      </c>
      <c r="BG269" s="200">
        <f t="shared" si="16"/>
        <v>0</v>
      </c>
      <c r="BH269" s="200">
        <f t="shared" si="17"/>
        <v>0</v>
      </c>
      <c r="BI269" s="200">
        <f t="shared" si="18"/>
        <v>0</v>
      </c>
      <c r="BJ269" s="17" t="s">
        <v>85</v>
      </c>
      <c r="BK269" s="200">
        <f t="shared" si="19"/>
        <v>0</v>
      </c>
      <c r="BL269" s="17" t="s">
        <v>159</v>
      </c>
      <c r="BM269" s="199" t="s">
        <v>1800</v>
      </c>
    </row>
    <row r="270" spans="1:65" s="2" customFormat="1" ht="24.2" customHeight="1">
      <c r="A270" s="34"/>
      <c r="B270" s="35"/>
      <c r="C270" s="187" t="s">
        <v>386</v>
      </c>
      <c r="D270" s="187" t="s">
        <v>155</v>
      </c>
      <c r="E270" s="188" t="s">
        <v>1801</v>
      </c>
      <c r="F270" s="189" t="s">
        <v>1802</v>
      </c>
      <c r="G270" s="190" t="s">
        <v>198</v>
      </c>
      <c r="H270" s="191">
        <v>1.5</v>
      </c>
      <c r="I270" s="192"/>
      <c r="J270" s="193">
        <f t="shared" si="10"/>
        <v>0</v>
      </c>
      <c r="K270" s="194"/>
      <c r="L270" s="39"/>
      <c r="M270" s="195" t="s">
        <v>1</v>
      </c>
      <c r="N270" s="196" t="s">
        <v>42</v>
      </c>
      <c r="O270" s="71"/>
      <c r="P270" s="197">
        <f t="shared" si="11"/>
        <v>0</v>
      </c>
      <c r="Q270" s="197">
        <v>1.32E-3</v>
      </c>
      <c r="R270" s="197">
        <f t="shared" si="12"/>
        <v>1.98E-3</v>
      </c>
      <c r="S270" s="197">
        <v>2.5000000000000001E-2</v>
      </c>
      <c r="T270" s="198">
        <f t="shared" si="13"/>
        <v>3.7500000000000006E-2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159</v>
      </c>
      <c r="AT270" s="199" t="s">
        <v>155</v>
      </c>
      <c r="AU270" s="199" t="s">
        <v>87</v>
      </c>
      <c r="AY270" s="17" t="s">
        <v>152</v>
      </c>
      <c r="BE270" s="200">
        <f t="shared" si="14"/>
        <v>0</v>
      </c>
      <c r="BF270" s="200">
        <f t="shared" si="15"/>
        <v>0</v>
      </c>
      <c r="BG270" s="200">
        <f t="shared" si="16"/>
        <v>0</v>
      </c>
      <c r="BH270" s="200">
        <f t="shared" si="17"/>
        <v>0</v>
      </c>
      <c r="BI270" s="200">
        <f t="shared" si="18"/>
        <v>0</v>
      </c>
      <c r="BJ270" s="17" t="s">
        <v>85</v>
      </c>
      <c r="BK270" s="200">
        <f t="shared" si="19"/>
        <v>0</v>
      </c>
      <c r="BL270" s="17" t="s">
        <v>159</v>
      </c>
      <c r="BM270" s="199" t="s">
        <v>1803</v>
      </c>
    </row>
    <row r="271" spans="1:65" s="13" customFormat="1" ht="11.25">
      <c r="B271" s="201"/>
      <c r="C271" s="202"/>
      <c r="D271" s="203" t="s">
        <v>161</v>
      </c>
      <c r="E271" s="204" t="s">
        <v>1</v>
      </c>
      <c r="F271" s="205" t="s">
        <v>1804</v>
      </c>
      <c r="G271" s="202"/>
      <c r="H271" s="206">
        <v>1.5</v>
      </c>
      <c r="I271" s="207"/>
      <c r="J271" s="202"/>
      <c r="K271" s="202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161</v>
      </c>
      <c r="AU271" s="212" t="s">
        <v>87</v>
      </c>
      <c r="AV271" s="13" t="s">
        <v>87</v>
      </c>
      <c r="AW271" s="13" t="s">
        <v>34</v>
      </c>
      <c r="AX271" s="13" t="s">
        <v>85</v>
      </c>
      <c r="AY271" s="212" t="s">
        <v>152</v>
      </c>
    </row>
    <row r="272" spans="1:65" s="2" customFormat="1" ht="24.2" customHeight="1">
      <c r="A272" s="34"/>
      <c r="B272" s="35"/>
      <c r="C272" s="187" t="s">
        <v>391</v>
      </c>
      <c r="D272" s="187" t="s">
        <v>155</v>
      </c>
      <c r="E272" s="188" t="s">
        <v>1805</v>
      </c>
      <c r="F272" s="189" t="s">
        <v>694</v>
      </c>
      <c r="G272" s="190" t="s">
        <v>198</v>
      </c>
      <c r="H272" s="191">
        <v>2</v>
      </c>
      <c r="I272" s="192"/>
      <c r="J272" s="193">
        <f>ROUND(I272*H272,2)</f>
        <v>0</v>
      </c>
      <c r="K272" s="194"/>
      <c r="L272" s="39"/>
      <c r="M272" s="195" t="s">
        <v>1</v>
      </c>
      <c r="N272" s="196" t="s">
        <v>42</v>
      </c>
      <c r="O272" s="71"/>
      <c r="P272" s="197">
        <f>O272*H272</f>
        <v>0</v>
      </c>
      <c r="Q272" s="197">
        <v>4.0000000000000003E-5</v>
      </c>
      <c r="R272" s="197">
        <f>Q272*H272</f>
        <v>8.0000000000000007E-5</v>
      </c>
      <c r="S272" s="197">
        <v>0</v>
      </c>
      <c r="T272" s="19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159</v>
      </c>
      <c r="AT272" s="199" t="s">
        <v>155</v>
      </c>
      <c r="AU272" s="199" t="s">
        <v>87</v>
      </c>
      <c r="AY272" s="17" t="s">
        <v>152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7" t="s">
        <v>85</v>
      </c>
      <c r="BK272" s="200">
        <f>ROUND(I272*H272,2)</f>
        <v>0</v>
      </c>
      <c r="BL272" s="17" t="s">
        <v>159</v>
      </c>
      <c r="BM272" s="199" t="s">
        <v>1806</v>
      </c>
    </row>
    <row r="273" spans="1:65" s="13" customFormat="1" ht="11.25">
      <c r="B273" s="201"/>
      <c r="C273" s="202"/>
      <c r="D273" s="203" t="s">
        <v>161</v>
      </c>
      <c r="E273" s="204" t="s">
        <v>1</v>
      </c>
      <c r="F273" s="205" t="s">
        <v>1807</v>
      </c>
      <c r="G273" s="202"/>
      <c r="H273" s="206">
        <v>2</v>
      </c>
      <c r="I273" s="207"/>
      <c r="J273" s="202"/>
      <c r="K273" s="202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161</v>
      </c>
      <c r="AU273" s="212" t="s">
        <v>87</v>
      </c>
      <c r="AV273" s="13" t="s">
        <v>87</v>
      </c>
      <c r="AW273" s="13" t="s">
        <v>34</v>
      </c>
      <c r="AX273" s="13" t="s">
        <v>85</v>
      </c>
      <c r="AY273" s="212" t="s">
        <v>152</v>
      </c>
    </row>
    <row r="274" spans="1:65" s="2" customFormat="1" ht="37.9" customHeight="1">
      <c r="A274" s="34"/>
      <c r="B274" s="35"/>
      <c r="C274" s="187" t="s">
        <v>397</v>
      </c>
      <c r="D274" s="187" t="s">
        <v>155</v>
      </c>
      <c r="E274" s="188" t="s">
        <v>1808</v>
      </c>
      <c r="F274" s="189" t="s">
        <v>1809</v>
      </c>
      <c r="G274" s="190" t="s">
        <v>165</v>
      </c>
      <c r="H274" s="191">
        <v>247.68</v>
      </c>
      <c r="I274" s="192"/>
      <c r="J274" s="193">
        <f>ROUND(I274*H274,2)</f>
        <v>0</v>
      </c>
      <c r="K274" s="194"/>
      <c r="L274" s="39"/>
      <c r="M274" s="195" t="s">
        <v>1</v>
      </c>
      <c r="N274" s="196" t="s">
        <v>42</v>
      </c>
      <c r="O274" s="71"/>
      <c r="P274" s="197">
        <f>O274*H274</f>
        <v>0</v>
      </c>
      <c r="Q274" s="197">
        <v>0</v>
      </c>
      <c r="R274" s="197">
        <f>Q274*H274</f>
        <v>0</v>
      </c>
      <c r="S274" s="197">
        <v>0.02</v>
      </c>
      <c r="T274" s="198">
        <f>S274*H274</f>
        <v>4.9536000000000007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159</v>
      </c>
      <c r="AT274" s="199" t="s">
        <v>155</v>
      </c>
      <c r="AU274" s="199" t="s">
        <v>87</v>
      </c>
      <c r="AY274" s="17" t="s">
        <v>152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7" t="s">
        <v>85</v>
      </c>
      <c r="BK274" s="200">
        <f>ROUND(I274*H274,2)</f>
        <v>0</v>
      </c>
      <c r="BL274" s="17" t="s">
        <v>159</v>
      </c>
      <c r="BM274" s="199" t="s">
        <v>1810</v>
      </c>
    </row>
    <row r="275" spans="1:65" s="2" customFormat="1" ht="24.2" customHeight="1">
      <c r="A275" s="34"/>
      <c r="B275" s="35"/>
      <c r="C275" s="187" t="s">
        <v>402</v>
      </c>
      <c r="D275" s="187" t="s">
        <v>155</v>
      </c>
      <c r="E275" s="188" t="s">
        <v>1811</v>
      </c>
      <c r="F275" s="189" t="s">
        <v>1812</v>
      </c>
      <c r="G275" s="190" t="s">
        <v>165</v>
      </c>
      <c r="H275" s="191">
        <v>24</v>
      </c>
      <c r="I275" s="192"/>
      <c r="J275" s="193">
        <f>ROUND(I275*H275,2)</f>
        <v>0</v>
      </c>
      <c r="K275" s="194"/>
      <c r="L275" s="39"/>
      <c r="M275" s="195" t="s">
        <v>1</v>
      </c>
      <c r="N275" s="196" t="s">
        <v>42</v>
      </c>
      <c r="O275" s="71"/>
      <c r="P275" s="197">
        <f>O275*H275</f>
        <v>0</v>
      </c>
      <c r="Q275" s="197">
        <v>0</v>
      </c>
      <c r="R275" s="197">
        <f>Q275*H275</f>
        <v>0</v>
      </c>
      <c r="S275" s="197">
        <v>6.8000000000000005E-2</v>
      </c>
      <c r="T275" s="198">
        <f>S275*H275</f>
        <v>1.6320000000000001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159</v>
      </c>
      <c r="AT275" s="199" t="s">
        <v>155</v>
      </c>
      <c r="AU275" s="199" t="s">
        <v>87</v>
      </c>
      <c r="AY275" s="17" t="s">
        <v>152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85</v>
      </c>
      <c r="BK275" s="200">
        <f>ROUND(I275*H275,2)</f>
        <v>0</v>
      </c>
      <c r="BL275" s="17" t="s">
        <v>159</v>
      </c>
      <c r="BM275" s="199" t="s">
        <v>1813</v>
      </c>
    </row>
    <row r="276" spans="1:65" s="12" customFormat="1" ht="22.9" customHeight="1">
      <c r="B276" s="171"/>
      <c r="C276" s="172"/>
      <c r="D276" s="173" t="s">
        <v>76</v>
      </c>
      <c r="E276" s="185" t="s">
        <v>220</v>
      </c>
      <c r="F276" s="185" t="s">
        <v>221</v>
      </c>
      <c r="G276" s="172"/>
      <c r="H276" s="172"/>
      <c r="I276" s="175"/>
      <c r="J276" s="186">
        <f>BK276</f>
        <v>0</v>
      </c>
      <c r="K276" s="172"/>
      <c r="L276" s="177"/>
      <c r="M276" s="178"/>
      <c r="N276" s="179"/>
      <c r="O276" s="179"/>
      <c r="P276" s="180">
        <f>SUM(P277:P289)</f>
        <v>0</v>
      </c>
      <c r="Q276" s="179"/>
      <c r="R276" s="180">
        <f>SUM(R277:R289)</f>
        <v>0</v>
      </c>
      <c r="S276" s="179"/>
      <c r="T276" s="181">
        <f>SUM(T277:T289)</f>
        <v>0</v>
      </c>
      <c r="AR276" s="182" t="s">
        <v>85</v>
      </c>
      <c r="AT276" s="183" t="s">
        <v>76</v>
      </c>
      <c r="AU276" s="183" t="s">
        <v>85</v>
      </c>
      <c r="AY276" s="182" t="s">
        <v>152</v>
      </c>
      <c r="BK276" s="184">
        <f>SUM(BK277:BK289)</f>
        <v>0</v>
      </c>
    </row>
    <row r="277" spans="1:65" s="2" customFormat="1" ht="24.2" customHeight="1">
      <c r="A277" s="34"/>
      <c r="B277" s="35"/>
      <c r="C277" s="187" t="s">
        <v>408</v>
      </c>
      <c r="D277" s="187" t="s">
        <v>155</v>
      </c>
      <c r="E277" s="188" t="s">
        <v>1814</v>
      </c>
      <c r="F277" s="189" t="s">
        <v>1815</v>
      </c>
      <c r="G277" s="190" t="s">
        <v>225</v>
      </c>
      <c r="H277" s="191">
        <v>25.068000000000001</v>
      </c>
      <c r="I277" s="192"/>
      <c r="J277" s="193">
        <f>ROUND(I277*H277,2)</f>
        <v>0</v>
      </c>
      <c r="K277" s="194"/>
      <c r="L277" s="39"/>
      <c r="M277" s="195" t="s">
        <v>1</v>
      </c>
      <c r="N277" s="196" t="s">
        <v>42</v>
      </c>
      <c r="O277" s="71"/>
      <c r="P277" s="197">
        <f>O277*H277</f>
        <v>0</v>
      </c>
      <c r="Q277" s="197">
        <v>0</v>
      </c>
      <c r="R277" s="197">
        <f>Q277*H277</f>
        <v>0</v>
      </c>
      <c r="S277" s="197">
        <v>0</v>
      </c>
      <c r="T277" s="19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159</v>
      </c>
      <c r="AT277" s="199" t="s">
        <v>155</v>
      </c>
      <c r="AU277" s="199" t="s">
        <v>87</v>
      </c>
      <c r="AY277" s="17" t="s">
        <v>152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7" t="s">
        <v>85</v>
      </c>
      <c r="BK277" s="200">
        <f>ROUND(I277*H277,2)</f>
        <v>0</v>
      </c>
      <c r="BL277" s="17" t="s">
        <v>159</v>
      </c>
      <c r="BM277" s="199" t="s">
        <v>1816</v>
      </c>
    </row>
    <row r="278" spans="1:65" s="2" customFormat="1" ht="24.2" customHeight="1">
      <c r="A278" s="34"/>
      <c r="B278" s="35"/>
      <c r="C278" s="187" t="s">
        <v>413</v>
      </c>
      <c r="D278" s="187" t="s">
        <v>155</v>
      </c>
      <c r="E278" s="188" t="s">
        <v>228</v>
      </c>
      <c r="F278" s="189" t="s">
        <v>1817</v>
      </c>
      <c r="G278" s="190" t="s">
        <v>225</v>
      </c>
      <c r="H278" s="191">
        <v>25.068000000000001</v>
      </c>
      <c r="I278" s="192"/>
      <c r="J278" s="193">
        <f>ROUND(I278*H278,2)</f>
        <v>0</v>
      </c>
      <c r="K278" s="194"/>
      <c r="L278" s="39"/>
      <c r="M278" s="195" t="s">
        <v>1</v>
      </c>
      <c r="N278" s="196" t="s">
        <v>42</v>
      </c>
      <c r="O278" s="71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159</v>
      </c>
      <c r="AT278" s="199" t="s">
        <v>155</v>
      </c>
      <c r="AU278" s="199" t="s">
        <v>87</v>
      </c>
      <c r="AY278" s="17" t="s">
        <v>152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7" t="s">
        <v>85</v>
      </c>
      <c r="BK278" s="200">
        <f>ROUND(I278*H278,2)</f>
        <v>0</v>
      </c>
      <c r="BL278" s="17" t="s">
        <v>159</v>
      </c>
      <c r="BM278" s="199" t="s">
        <v>1818</v>
      </c>
    </row>
    <row r="279" spans="1:65" s="2" customFormat="1" ht="24.2" customHeight="1">
      <c r="A279" s="34"/>
      <c r="B279" s="35"/>
      <c r="C279" s="187" t="s">
        <v>417</v>
      </c>
      <c r="D279" s="187" t="s">
        <v>155</v>
      </c>
      <c r="E279" s="188" t="s">
        <v>231</v>
      </c>
      <c r="F279" s="189" t="s">
        <v>232</v>
      </c>
      <c r="G279" s="190" t="s">
        <v>225</v>
      </c>
      <c r="H279" s="191">
        <v>476.29199999999997</v>
      </c>
      <c r="I279" s="192"/>
      <c r="J279" s="193">
        <f>ROUND(I279*H279,2)</f>
        <v>0</v>
      </c>
      <c r="K279" s="194"/>
      <c r="L279" s="39"/>
      <c r="M279" s="195" t="s">
        <v>1</v>
      </c>
      <c r="N279" s="196" t="s">
        <v>42</v>
      </c>
      <c r="O279" s="71"/>
      <c r="P279" s="197">
        <f>O279*H279</f>
        <v>0</v>
      </c>
      <c r="Q279" s="197">
        <v>0</v>
      </c>
      <c r="R279" s="197">
        <f>Q279*H279</f>
        <v>0</v>
      </c>
      <c r="S279" s="197">
        <v>0</v>
      </c>
      <c r="T279" s="19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159</v>
      </c>
      <c r="AT279" s="199" t="s">
        <v>155</v>
      </c>
      <c r="AU279" s="199" t="s">
        <v>87</v>
      </c>
      <c r="AY279" s="17" t="s">
        <v>152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7" t="s">
        <v>85</v>
      </c>
      <c r="BK279" s="200">
        <f>ROUND(I279*H279,2)</f>
        <v>0</v>
      </c>
      <c r="BL279" s="17" t="s">
        <v>159</v>
      </c>
      <c r="BM279" s="199" t="s">
        <v>1819</v>
      </c>
    </row>
    <row r="280" spans="1:65" s="13" customFormat="1" ht="11.25">
      <c r="B280" s="201"/>
      <c r="C280" s="202"/>
      <c r="D280" s="203" t="s">
        <v>161</v>
      </c>
      <c r="E280" s="202"/>
      <c r="F280" s="205" t="s">
        <v>1820</v>
      </c>
      <c r="G280" s="202"/>
      <c r="H280" s="206">
        <v>476.29199999999997</v>
      </c>
      <c r="I280" s="207"/>
      <c r="J280" s="202"/>
      <c r="K280" s="202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161</v>
      </c>
      <c r="AU280" s="212" t="s">
        <v>87</v>
      </c>
      <c r="AV280" s="13" t="s">
        <v>87</v>
      </c>
      <c r="AW280" s="13" t="s">
        <v>4</v>
      </c>
      <c r="AX280" s="13" t="s">
        <v>85</v>
      </c>
      <c r="AY280" s="212" t="s">
        <v>152</v>
      </c>
    </row>
    <row r="281" spans="1:65" s="2" customFormat="1" ht="24.2" customHeight="1">
      <c r="A281" s="34"/>
      <c r="B281" s="35"/>
      <c r="C281" s="187" t="s">
        <v>422</v>
      </c>
      <c r="D281" s="187" t="s">
        <v>155</v>
      </c>
      <c r="E281" s="188" t="s">
        <v>236</v>
      </c>
      <c r="F281" s="189" t="s">
        <v>237</v>
      </c>
      <c r="G281" s="190" t="s">
        <v>225</v>
      </c>
      <c r="H281" s="191">
        <v>0.80900000000000005</v>
      </c>
      <c r="I281" s="192"/>
      <c r="J281" s="193">
        <f>ROUND(I281*H281,2)</f>
        <v>0</v>
      </c>
      <c r="K281" s="194"/>
      <c r="L281" s="39"/>
      <c r="M281" s="195" t="s">
        <v>1</v>
      </c>
      <c r="N281" s="196" t="s">
        <v>42</v>
      </c>
      <c r="O281" s="71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159</v>
      </c>
      <c r="AT281" s="199" t="s">
        <v>155</v>
      </c>
      <c r="AU281" s="199" t="s">
        <v>87</v>
      </c>
      <c r="AY281" s="17" t="s">
        <v>152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7" t="s">
        <v>85</v>
      </c>
      <c r="BK281" s="200">
        <f>ROUND(I281*H281,2)</f>
        <v>0</v>
      </c>
      <c r="BL281" s="17" t="s">
        <v>159</v>
      </c>
      <c r="BM281" s="199" t="s">
        <v>1821</v>
      </c>
    </row>
    <row r="282" spans="1:65" s="2" customFormat="1" ht="78">
      <c r="A282" s="34"/>
      <c r="B282" s="35"/>
      <c r="C282" s="36"/>
      <c r="D282" s="203" t="s">
        <v>172</v>
      </c>
      <c r="E282" s="36"/>
      <c r="F282" s="213" t="s">
        <v>774</v>
      </c>
      <c r="G282" s="36"/>
      <c r="H282" s="36"/>
      <c r="I282" s="214"/>
      <c r="J282" s="36"/>
      <c r="K282" s="36"/>
      <c r="L282" s="39"/>
      <c r="M282" s="215"/>
      <c r="N282" s="216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172</v>
      </c>
      <c r="AU282" s="17" t="s">
        <v>87</v>
      </c>
    </row>
    <row r="283" spans="1:65" s="13" customFormat="1" ht="11.25">
      <c r="B283" s="201"/>
      <c r="C283" s="202"/>
      <c r="D283" s="203" t="s">
        <v>161</v>
      </c>
      <c r="E283" s="204" t="s">
        <v>1</v>
      </c>
      <c r="F283" s="205" t="s">
        <v>1822</v>
      </c>
      <c r="G283" s="202"/>
      <c r="H283" s="206">
        <v>0.80900000000000005</v>
      </c>
      <c r="I283" s="207"/>
      <c r="J283" s="202"/>
      <c r="K283" s="202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161</v>
      </c>
      <c r="AU283" s="212" t="s">
        <v>87</v>
      </c>
      <c r="AV283" s="13" t="s">
        <v>87</v>
      </c>
      <c r="AW283" s="13" t="s">
        <v>34</v>
      </c>
      <c r="AX283" s="13" t="s">
        <v>85</v>
      </c>
      <c r="AY283" s="212" t="s">
        <v>152</v>
      </c>
    </row>
    <row r="284" spans="1:65" s="2" customFormat="1" ht="24.2" customHeight="1">
      <c r="A284" s="34"/>
      <c r="B284" s="35"/>
      <c r="C284" s="187" t="s">
        <v>426</v>
      </c>
      <c r="D284" s="187" t="s">
        <v>155</v>
      </c>
      <c r="E284" s="188" t="s">
        <v>1823</v>
      </c>
      <c r="F284" s="189" t="s">
        <v>1824</v>
      </c>
      <c r="G284" s="190" t="s">
        <v>225</v>
      </c>
      <c r="H284" s="191">
        <v>4.9539999999999997</v>
      </c>
      <c r="I284" s="192"/>
      <c r="J284" s="193">
        <f>ROUND(I284*H284,2)</f>
        <v>0</v>
      </c>
      <c r="K284" s="194"/>
      <c r="L284" s="39"/>
      <c r="M284" s="195" t="s">
        <v>1</v>
      </c>
      <c r="N284" s="196" t="s">
        <v>42</v>
      </c>
      <c r="O284" s="71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159</v>
      </c>
      <c r="AT284" s="199" t="s">
        <v>155</v>
      </c>
      <c r="AU284" s="199" t="s">
        <v>87</v>
      </c>
      <c r="AY284" s="17" t="s">
        <v>152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85</v>
      </c>
      <c r="BK284" s="200">
        <f>ROUND(I284*H284,2)</f>
        <v>0</v>
      </c>
      <c r="BL284" s="17" t="s">
        <v>159</v>
      </c>
      <c r="BM284" s="199" t="s">
        <v>1825</v>
      </c>
    </row>
    <row r="285" spans="1:65" s="2" customFormat="1" ht="49.15" customHeight="1">
      <c r="A285" s="34"/>
      <c r="B285" s="35"/>
      <c r="C285" s="187" t="s">
        <v>431</v>
      </c>
      <c r="D285" s="187" t="s">
        <v>155</v>
      </c>
      <c r="E285" s="188" t="s">
        <v>241</v>
      </c>
      <c r="F285" s="189" t="s">
        <v>242</v>
      </c>
      <c r="G285" s="190" t="s">
        <v>225</v>
      </c>
      <c r="H285" s="191">
        <v>14.172000000000001</v>
      </c>
      <c r="I285" s="192"/>
      <c r="J285" s="193">
        <f>ROUND(I285*H285,2)</f>
        <v>0</v>
      </c>
      <c r="K285" s="194"/>
      <c r="L285" s="39"/>
      <c r="M285" s="195" t="s">
        <v>1</v>
      </c>
      <c r="N285" s="196" t="s">
        <v>42</v>
      </c>
      <c r="O285" s="71"/>
      <c r="P285" s="197">
        <f>O285*H285</f>
        <v>0</v>
      </c>
      <c r="Q285" s="197">
        <v>0</v>
      </c>
      <c r="R285" s="197">
        <f>Q285*H285</f>
        <v>0</v>
      </c>
      <c r="S285" s="197">
        <v>0</v>
      </c>
      <c r="T285" s="19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159</v>
      </c>
      <c r="AT285" s="199" t="s">
        <v>155</v>
      </c>
      <c r="AU285" s="199" t="s">
        <v>87</v>
      </c>
      <c r="AY285" s="17" t="s">
        <v>152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7" t="s">
        <v>85</v>
      </c>
      <c r="BK285" s="200">
        <f>ROUND(I285*H285,2)</f>
        <v>0</v>
      </c>
      <c r="BL285" s="17" t="s">
        <v>159</v>
      </c>
      <c r="BM285" s="199" t="s">
        <v>1826</v>
      </c>
    </row>
    <row r="286" spans="1:65" s="13" customFormat="1" ht="11.25">
      <c r="B286" s="201"/>
      <c r="C286" s="202"/>
      <c r="D286" s="203" t="s">
        <v>161</v>
      </c>
      <c r="E286" s="204" t="s">
        <v>1</v>
      </c>
      <c r="F286" s="205" t="s">
        <v>1827</v>
      </c>
      <c r="G286" s="202"/>
      <c r="H286" s="206">
        <v>14.172000000000001</v>
      </c>
      <c r="I286" s="207"/>
      <c r="J286" s="202"/>
      <c r="K286" s="202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161</v>
      </c>
      <c r="AU286" s="212" t="s">
        <v>87</v>
      </c>
      <c r="AV286" s="13" t="s">
        <v>87</v>
      </c>
      <c r="AW286" s="13" t="s">
        <v>34</v>
      </c>
      <c r="AX286" s="13" t="s">
        <v>85</v>
      </c>
      <c r="AY286" s="212" t="s">
        <v>152</v>
      </c>
    </row>
    <row r="287" spans="1:65" s="2" customFormat="1" ht="37.9" customHeight="1">
      <c r="A287" s="34"/>
      <c r="B287" s="35"/>
      <c r="C287" s="187" t="s">
        <v>435</v>
      </c>
      <c r="D287" s="187" t="s">
        <v>155</v>
      </c>
      <c r="E287" s="188" t="s">
        <v>254</v>
      </c>
      <c r="F287" s="189" t="s">
        <v>1828</v>
      </c>
      <c r="G287" s="190" t="s">
        <v>225</v>
      </c>
      <c r="H287" s="191">
        <v>0.157</v>
      </c>
      <c r="I287" s="192"/>
      <c r="J287" s="193">
        <f>ROUND(I287*H287,2)</f>
        <v>0</v>
      </c>
      <c r="K287" s="194"/>
      <c r="L287" s="39"/>
      <c r="M287" s="195" t="s">
        <v>1</v>
      </c>
      <c r="N287" s="196" t="s">
        <v>42</v>
      </c>
      <c r="O287" s="71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159</v>
      </c>
      <c r="AT287" s="199" t="s">
        <v>155</v>
      </c>
      <c r="AU287" s="199" t="s">
        <v>87</v>
      </c>
      <c r="AY287" s="17" t="s">
        <v>152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7" t="s">
        <v>85</v>
      </c>
      <c r="BK287" s="200">
        <f>ROUND(I287*H287,2)</f>
        <v>0</v>
      </c>
      <c r="BL287" s="17" t="s">
        <v>159</v>
      </c>
      <c r="BM287" s="199" t="s">
        <v>1829</v>
      </c>
    </row>
    <row r="288" spans="1:65" s="2" customFormat="1" ht="33" customHeight="1">
      <c r="A288" s="34"/>
      <c r="B288" s="35"/>
      <c r="C288" s="187" t="s">
        <v>439</v>
      </c>
      <c r="D288" s="187" t="s">
        <v>155</v>
      </c>
      <c r="E288" s="188" t="s">
        <v>779</v>
      </c>
      <c r="F288" s="189" t="s">
        <v>780</v>
      </c>
      <c r="G288" s="190" t="s">
        <v>225</v>
      </c>
      <c r="H288" s="191">
        <v>4.9630000000000001</v>
      </c>
      <c r="I288" s="192"/>
      <c r="J288" s="193">
        <f>ROUND(I288*H288,2)</f>
        <v>0</v>
      </c>
      <c r="K288" s="194"/>
      <c r="L288" s="39"/>
      <c r="M288" s="195" t="s">
        <v>1</v>
      </c>
      <c r="N288" s="196" t="s">
        <v>42</v>
      </c>
      <c r="O288" s="71"/>
      <c r="P288" s="197">
        <f>O288*H288</f>
        <v>0</v>
      </c>
      <c r="Q288" s="197">
        <v>0</v>
      </c>
      <c r="R288" s="197">
        <f>Q288*H288</f>
        <v>0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159</v>
      </c>
      <c r="AT288" s="199" t="s">
        <v>155</v>
      </c>
      <c r="AU288" s="199" t="s">
        <v>87</v>
      </c>
      <c r="AY288" s="17" t="s">
        <v>152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85</v>
      </c>
      <c r="BK288" s="200">
        <f>ROUND(I288*H288,2)</f>
        <v>0</v>
      </c>
      <c r="BL288" s="17" t="s">
        <v>159</v>
      </c>
      <c r="BM288" s="199" t="s">
        <v>1830</v>
      </c>
    </row>
    <row r="289" spans="1:65" s="13" customFormat="1" ht="11.25">
      <c r="B289" s="201"/>
      <c r="C289" s="202"/>
      <c r="D289" s="203" t="s">
        <v>161</v>
      </c>
      <c r="E289" s="204" t="s">
        <v>1</v>
      </c>
      <c r="F289" s="205" t="s">
        <v>1831</v>
      </c>
      <c r="G289" s="202"/>
      <c r="H289" s="206">
        <v>4.9630000000000001</v>
      </c>
      <c r="I289" s="207"/>
      <c r="J289" s="202"/>
      <c r="K289" s="202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161</v>
      </c>
      <c r="AU289" s="212" t="s">
        <v>87</v>
      </c>
      <c r="AV289" s="13" t="s">
        <v>87</v>
      </c>
      <c r="AW289" s="13" t="s">
        <v>34</v>
      </c>
      <c r="AX289" s="13" t="s">
        <v>85</v>
      </c>
      <c r="AY289" s="212" t="s">
        <v>152</v>
      </c>
    </row>
    <row r="290" spans="1:65" s="12" customFormat="1" ht="22.9" customHeight="1">
      <c r="B290" s="171"/>
      <c r="C290" s="172"/>
      <c r="D290" s="173" t="s">
        <v>76</v>
      </c>
      <c r="E290" s="185" t="s">
        <v>258</v>
      </c>
      <c r="F290" s="185" t="s">
        <v>259</v>
      </c>
      <c r="G290" s="172"/>
      <c r="H290" s="172"/>
      <c r="I290" s="175"/>
      <c r="J290" s="186">
        <f>BK290</f>
        <v>0</v>
      </c>
      <c r="K290" s="172"/>
      <c r="L290" s="177"/>
      <c r="M290" s="178"/>
      <c r="N290" s="179"/>
      <c r="O290" s="179"/>
      <c r="P290" s="180">
        <f>P291</f>
        <v>0</v>
      </c>
      <c r="Q290" s="179"/>
      <c r="R290" s="180">
        <f>R291</f>
        <v>0</v>
      </c>
      <c r="S290" s="179"/>
      <c r="T290" s="181">
        <f>T291</f>
        <v>0</v>
      </c>
      <c r="AR290" s="182" t="s">
        <v>85</v>
      </c>
      <c r="AT290" s="183" t="s">
        <v>76</v>
      </c>
      <c r="AU290" s="183" t="s">
        <v>85</v>
      </c>
      <c r="AY290" s="182" t="s">
        <v>152</v>
      </c>
      <c r="BK290" s="184">
        <f>BK291</f>
        <v>0</v>
      </c>
    </row>
    <row r="291" spans="1:65" s="2" customFormat="1" ht="16.5" customHeight="1">
      <c r="A291" s="34"/>
      <c r="B291" s="35"/>
      <c r="C291" s="187" t="s">
        <v>445</v>
      </c>
      <c r="D291" s="187" t="s">
        <v>155</v>
      </c>
      <c r="E291" s="188" t="s">
        <v>1832</v>
      </c>
      <c r="F291" s="189" t="s">
        <v>1833</v>
      </c>
      <c r="G291" s="190" t="s">
        <v>225</v>
      </c>
      <c r="H291" s="191">
        <v>28.207000000000001</v>
      </c>
      <c r="I291" s="192"/>
      <c r="J291" s="193">
        <f>ROUND(I291*H291,2)</f>
        <v>0</v>
      </c>
      <c r="K291" s="194"/>
      <c r="L291" s="39"/>
      <c r="M291" s="195" t="s">
        <v>1</v>
      </c>
      <c r="N291" s="196" t="s">
        <v>42</v>
      </c>
      <c r="O291" s="71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159</v>
      </c>
      <c r="AT291" s="199" t="s">
        <v>155</v>
      </c>
      <c r="AU291" s="199" t="s">
        <v>87</v>
      </c>
      <c r="AY291" s="17" t="s">
        <v>152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85</v>
      </c>
      <c r="BK291" s="200">
        <f>ROUND(I291*H291,2)</f>
        <v>0</v>
      </c>
      <c r="BL291" s="17" t="s">
        <v>159</v>
      </c>
      <c r="BM291" s="199" t="s">
        <v>1834</v>
      </c>
    </row>
    <row r="292" spans="1:65" s="12" customFormat="1" ht="25.9" customHeight="1">
      <c r="B292" s="171"/>
      <c r="C292" s="172"/>
      <c r="D292" s="173" t="s">
        <v>76</v>
      </c>
      <c r="E292" s="174" t="s">
        <v>273</v>
      </c>
      <c r="F292" s="174" t="s">
        <v>274</v>
      </c>
      <c r="G292" s="172"/>
      <c r="H292" s="172"/>
      <c r="I292" s="175"/>
      <c r="J292" s="176">
        <f>BK292</f>
        <v>0</v>
      </c>
      <c r="K292" s="172"/>
      <c r="L292" s="177"/>
      <c r="M292" s="178"/>
      <c r="N292" s="179"/>
      <c r="O292" s="179"/>
      <c r="P292" s="180">
        <f>P293+P298+P300+P323+P360+P397+P401+P405+P411+P421+P428+P437+P439+P470+P483+P494+P532+P545+P563+P593+P649+P660</f>
        <v>0</v>
      </c>
      <c r="Q292" s="179"/>
      <c r="R292" s="180">
        <f>R293+R298+R300+R323+R360+R397+R401+R405+R411+R421+R428+R437+R439+R470+R483+R494+R532+R545+R563+R593+R649+R660</f>
        <v>7.7171145421999991</v>
      </c>
      <c r="S292" s="179"/>
      <c r="T292" s="181">
        <f>T293+T298+T300+T323+T360+T397+T401+T405+T411+T421+T428+T437+T439+T470+T483+T494+T532+T545+T563+T593+T649+T660</f>
        <v>2.6057677999999997</v>
      </c>
      <c r="AR292" s="182" t="s">
        <v>85</v>
      </c>
      <c r="AT292" s="183" t="s">
        <v>76</v>
      </c>
      <c r="AU292" s="183" t="s">
        <v>77</v>
      </c>
      <c r="AY292" s="182" t="s">
        <v>152</v>
      </c>
      <c r="BK292" s="184">
        <f>BK293+BK298+BK300+BK323+BK360+BK397+BK401+BK405+BK411+BK421+BK428+BK437+BK439+BK470+BK483+BK494+BK532+BK545+BK563+BK593+BK649+BK660</f>
        <v>0</v>
      </c>
    </row>
    <row r="293" spans="1:65" s="12" customFormat="1" ht="22.9" customHeight="1">
      <c r="B293" s="171"/>
      <c r="C293" s="172"/>
      <c r="D293" s="173" t="s">
        <v>76</v>
      </c>
      <c r="E293" s="185" t="s">
        <v>1189</v>
      </c>
      <c r="F293" s="185" t="s">
        <v>1190</v>
      </c>
      <c r="G293" s="172"/>
      <c r="H293" s="172"/>
      <c r="I293" s="175"/>
      <c r="J293" s="186">
        <f>BK293</f>
        <v>0</v>
      </c>
      <c r="K293" s="172"/>
      <c r="L293" s="177"/>
      <c r="M293" s="178"/>
      <c r="N293" s="179"/>
      <c r="O293" s="179"/>
      <c r="P293" s="180">
        <f>SUM(P294:P297)</f>
        <v>0</v>
      </c>
      <c r="Q293" s="179"/>
      <c r="R293" s="180">
        <f>SUM(R294:R297)</f>
        <v>1.2999999999999999E-3</v>
      </c>
      <c r="S293" s="179"/>
      <c r="T293" s="181">
        <f>SUM(T294:T297)</f>
        <v>0</v>
      </c>
      <c r="AR293" s="182" t="s">
        <v>87</v>
      </c>
      <c r="AT293" s="183" t="s">
        <v>76</v>
      </c>
      <c r="AU293" s="183" t="s">
        <v>85</v>
      </c>
      <c r="AY293" s="182" t="s">
        <v>152</v>
      </c>
      <c r="BK293" s="184">
        <f>SUM(BK294:BK297)</f>
        <v>0</v>
      </c>
    </row>
    <row r="294" spans="1:65" s="2" customFormat="1" ht="24.2" customHeight="1">
      <c r="A294" s="34"/>
      <c r="B294" s="35"/>
      <c r="C294" s="187" t="s">
        <v>449</v>
      </c>
      <c r="D294" s="187" t="s">
        <v>155</v>
      </c>
      <c r="E294" s="188" t="s">
        <v>1192</v>
      </c>
      <c r="F294" s="189" t="s">
        <v>1835</v>
      </c>
      <c r="G294" s="190" t="s">
        <v>165</v>
      </c>
      <c r="H294" s="191">
        <v>1</v>
      </c>
      <c r="I294" s="192"/>
      <c r="J294" s="193">
        <f>ROUND(I294*H294,2)</f>
        <v>0</v>
      </c>
      <c r="K294" s="194"/>
      <c r="L294" s="39"/>
      <c r="M294" s="195" t="s">
        <v>1</v>
      </c>
      <c r="N294" s="196" t="s">
        <v>42</v>
      </c>
      <c r="O294" s="71"/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235</v>
      </c>
      <c r="AT294" s="199" t="s">
        <v>155</v>
      </c>
      <c r="AU294" s="199" t="s">
        <v>87</v>
      </c>
      <c r="AY294" s="17" t="s">
        <v>152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7" t="s">
        <v>85</v>
      </c>
      <c r="BK294" s="200">
        <f>ROUND(I294*H294,2)</f>
        <v>0</v>
      </c>
      <c r="BL294" s="17" t="s">
        <v>235</v>
      </c>
      <c r="BM294" s="199" t="s">
        <v>1836</v>
      </c>
    </row>
    <row r="295" spans="1:65" s="13" customFormat="1" ht="11.25">
      <c r="B295" s="201"/>
      <c r="C295" s="202"/>
      <c r="D295" s="203" t="s">
        <v>161</v>
      </c>
      <c r="E295" s="204" t="s">
        <v>1</v>
      </c>
      <c r="F295" s="205" t="s">
        <v>1837</v>
      </c>
      <c r="G295" s="202"/>
      <c r="H295" s="206">
        <v>1</v>
      </c>
      <c r="I295" s="207"/>
      <c r="J295" s="202"/>
      <c r="K295" s="202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161</v>
      </c>
      <c r="AU295" s="212" t="s">
        <v>87</v>
      </c>
      <c r="AV295" s="13" t="s">
        <v>87</v>
      </c>
      <c r="AW295" s="13" t="s">
        <v>34</v>
      </c>
      <c r="AX295" s="13" t="s">
        <v>85</v>
      </c>
      <c r="AY295" s="212" t="s">
        <v>152</v>
      </c>
    </row>
    <row r="296" spans="1:65" s="2" customFormat="1" ht="16.5" customHeight="1">
      <c r="A296" s="34"/>
      <c r="B296" s="35"/>
      <c r="C296" s="228" t="s">
        <v>455</v>
      </c>
      <c r="D296" s="228" t="s">
        <v>263</v>
      </c>
      <c r="E296" s="229" t="s">
        <v>1199</v>
      </c>
      <c r="F296" s="230" t="s">
        <v>1200</v>
      </c>
      <c r="G296" s="231" t="s">
        <v>165</v>
      </c>
      <c r="H296" s="232">
        <v>1</v>
      </c>
      <c r="I296" s="233"/>
      <c r="J296" s="234">
        <f>ROUND(I296*H296,2)</f>
        <v>0</v>
      </c>
      <c r="K296" s="235"/>
      <c r="L296" s="236"/>
      <c r="M296" s="237" t="s">
        <v>1</v>
      </c>
      <c r="N296" s="238" t="s">
        <v>42</v>
      </c>
      <c r="O296" s="71"/>
      <c r="P296" s="197">
        <f>O296*H296</f>
        <v>0</v>
      </c>
      <c r="Q296" s="197">
        <v>1.2999999999999999E-3</v>
      </c>
      <c r="R296" s="197">
        <f>Q296*H296</f>
        <v>1.2999999999999999E-3</v>
      </c>
      <c r="S296" s="197">
        <v>0</v>
      </c>
      <c r="T296" s="19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285</v>
      </c>
      <c r="AT296" s="199" t="s">
        <v>263</v>
      </c>
      <c r="AU296" s="199" t="s">
        <v>87</v>
      </c>
      <c r="AY296" s="17" t="s">
        <v>152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7" t="s">
        <v>85</v>
      </c>
      <c r="BK296" s="200">
        <f>ROUND(I296*H296,2)</f>
        <v>0</v>
      </c>
      <c r="BL296" s="17" t="s">
        <v>235</v>
      </c>
      <c r="BM296" s="199" t="s">
        <v>1838</v>
      </c>
    </row>
    <row r="297" spans="1:65" s="2" customFormat="1" ht="24.2" customHeight="1">
      <c r="A297" s="34"/>
      <c r="B297" s="35"/>
      <c r="C297" s="187" t="s">
        <v>460</v>
      </c>
      <c r="D297" s="187" t="s">
        <v>155</v>
      </c>
      <c r="E297" s="188" t="s">
        <v>1203</v>
      </c>
      <c r="F297" s="189" t="s">
        <v>1204</v>
      </c>
      <c r="G297" s="190" t="s">
        <v>307</v>
      </c>
      <c r="H297" s="239"/>
      <c r="I297" s="192"/>
      <c r="J297" s="193">
        <f>ROUND(I297*H297,2)</f>
        <v>0</v>
      </c>
      <c r="K297" s="194"/>
      <c r="L297" s="39"/>
      <c r="M297" s="195" t="s">
        <v>1</v>
      </c>
      <c r="N297" s="196" t="s">
        <v>42</v>
      </c>
      <c r="O297" s="71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9" t="s">
        <v>235</v>
      </c>
      <c r="AT297" s="199" t="s">
        <v>155</v>
      </c>
      <c r="AU297" s="199" t="s">
        <v>87</v>
      </c>
      <c r="AY297" s="17" t="s">
        <v>152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7" t="s">
        <v>85</v>
      </c>
      <c r="BK297" s="200">
        <f>ROUND(I297*H297,2)</f>
        <v>0</v>
      </c>
      <c r="BL297" s="17" t="s">
        <v>235</v>
      </c>
      <c r="BM297" s="199" t="s">
        <v>1839</v>
      </c>
    </row>
    <row r="298" spans="1:65" s="12" customFormat="1" ht="22.9" customHeight="1">
      <c r="B298" s="171"/>
      <c r="C298" s="172"/>
      <c r="D298" s="173" t="s">
        <v>76</v>
      </c>
      <c r="E298" s="185" t="s">
        <v>1206</v>
      </c>
      <c r="F298" s="185" t="s">
        <v>1207</v>
      </c>
      <c r="G298" s="172"/>
      <c r="H298" s="172"/>
      <c r="I298" s="175"/>
      <c r="J298" s="186">
        <f>BK298</f>
        <v>0</v>
      </c>
      <c r="K298" s="172"/>
      <c r="L298" s="177"/>
      <c r="M298" s="178"/>
      <c r="N298" s="179"/>
      <c r="O298" s="179"/>
      <c r="P298" s="180">
        <f>P299</f>
        <v>0</v>
      </c>
      <c r="Q298" s="179"/>
      <c r="R298" s="180">
        <f>R299</f>
        <v>0</v>
      </c>
      <c r="S298" s="179"/>
      <c r="T298" s="181">
        <f>T299</f>
        <v>0</v>
      </c>
      <c r="AR298" s="182" t="s">
        <v>85</v>
      </c>
      <c r="AT298" s="183" t="s">
        <v>76</v>
      </c>
      <c r="AU298" s="183" t="s">
        <v>85</v>
      </c>
      <c r="AY298" s="182" t="s">
        <v>152</v>
      </c>
      <c r="BK298" s="184">
        <f>BK299</f>
        <v>0</v>
      </c>
    </row>
    <row r="299" spans="1:65" s="2" customFormat="1" ht="24.2" customHeight="1">
      <c r="A299" s="34"/>
      <c r="B299" s="35"/>
      <c r="C299" s="187" t="s">
        <v>464</v>
      </c>
      <c r="D299" s="187" t="s">
        <v>155</v>
      </c>
      <c r="E299" s="188" t="s">
        <v>1209</v>
      </c>
      <c r="F299" s="189" t="s">
        <v>1840</v>
      </c>
      <c r="G299" s="190" t="s">
        <v>178</v>
      </c>
      <c r="H299" s="191">
        <v>1</v>
      </c>
      <c r="I299" s="192"/>
      <c r="J299" s="193">
        <f>ROUND(I299*H299,2)</f>
        <v>0</v>
      </c>
      <c r="K299" s="194"/>
      <c r="L299" s="39"/>
      <c r="M299" s="195" t="s">
        <v>1</v>
      </c>
      <c r="N299" s="196" t="s">
        <v>42</v>
      </c>
      <c r="O299" s="71"/>
      <c r="P299" s="197">
        <f>O299*H299</f>
        <v>0</v>
      </c>
      <c r="Q299" s="197">
        <v>0</v>
      </c>
      <c r="R299" s="197">
        <f>Q299*H299</f>
        <v>0</v>
      </c>
      <c r="S299" s="197">
        <v>0</v>
      </c>
      <c r="T299" s="19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9" t="s">
        <v>235</v>
      </c>
      <c r="AT299" s="199" t="s">
        <v>155</v>
      </c>
      <c r="AU299" s="199" t="s">
        <v>87</v>
      </c>
      <c r="AY299" s="17" t="s">
        <v>152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7" t="s">
        <v>85</v>
      </c>
      <c r="BK299" s="200">
        <f>ROUND(I299*H299,2)</f>
        <v>0</v>
      </c>
      <c r="BL299" s="17" t="s">
        <v>235</v>
      </c>
      <c r="BM299" s="199" t="s">
        <v>1841</v>
      </c>
    </row>
    <row r="300" spans="1:65" s="12" customFormat="1" ht="22.9" customHeight="1">
      <c r="B300" s="171"/>
      <c r="C300" s="172"/>
      <c r="D300" s="173" t="s">
        <v>76</v>
      </c>
      <c r="E300" s="185" t="s">
        <v>1842</v>
      </c>
      <c r="F300" s="185" t="s">
        <v>1843</v>
      </c>
      <c r="G300" s="172"/>
      <c r="H300" s="172"/>
      <c r="I300" s="175"/>
      <c r="J300" s="186">
        <f>BK300</f>
        <v>0</v>
      </c>
      <c r="K300" s="172"/>
      <c r="L300" s="177"/>
      <c r="M300" s="178"/>
      <c r="N300" s="179"/>
      <c r="O300" s="179"/>
      <c r="P300" s="180">
        <f>SUM(P301:P322)</f>
        <v>0</v>
      </c>
      <c r="Q300" s="179"/>
      <c r="R300" s="180">
        <f>SUM(R301:R322)</f>
        <v>7.374E-2</v>
      </c>
      <c r="S300" s="179"/>
      <c r="T300" s="181">
        <f>SUM(T301:T322)</f>
        <v>0.6827399999999999</v>
      </c>
      <c r="AR300" s="182" t="s">
        <v>87</v>
      </c>
      <c r="AT300" s="183" t="s">
        <v>76</v>
      </c>
      <c r="AU300" s="183" t="s">
        <v>85</v>
      </c>
      <c r="AY300" s="182" t="s">
        <v>152</v>
      </c>
      <c r="BK300" s="184">
        <f>SUM(BK301:BK322)</f>
        <v>0</v>
      </c>
    </row>
    <row r="301" spans="1:65" s="2" customFormat="1" ht="16.5" customHeight="1">
      <c r="A301" s="34"/>
      <c r="B301" s="35"/>
      <c r="C301" s="187" t="s">
        <v>468</v>
      </c>
      <c r="D301" s="187" t="s">
        <v>155</v>
      </c>
      <c r="E301" s="188" t="s">
        <v>1844</v>
      </c>
      <c r="F301" s="189" t="s">
        <v>1845</v>
      </c>
      <c r="G301" s="190" t="s">
        <v>198</v>
      </c>
      <c r="H301" s="191">
        <v>17</v>
      </c>
      <c r="I301" s="192"/>
      <c r="J301" s="193">
        <f>ROUND(I301*H301,2)</f>
        <v>0</v>
      </c>
      <c r="K301" s="194"/>
      <c r="L301" s="39"/>
      <c r="M301" s="195" t="s">
        <v>1</v>
      </c>
      <c r="N301" s="196" t="s">
        <v>42</v>
      </c>
      <c r="O301" s="71"/>
      <c r="P301" s="197">
        <f>O301*H301</f>
        <v>0</v>
      </c>
      <c r="Q301" s="197">
        <v>0</v>
      </c>
      <c r="R301" s="197">
        <f>Q301*H301</f>
        <v>0</v>
      </c>
      <c r="S301" s="197">
        <v>1.4919999999999999E-2</v>
      </c>
      <c r="T301" s="198">
        <f>S301*H301</f>
        <v>0.25363999999999998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9" t="s">
        <v>235</v>
      </c>
      <c r="AT301" s="199" t="s">
        <v>155</v>
      </c>
      <c r="AU301" s="199" t="s">
        <v>87</v>
      </c>
      <c r="AY301" s="17" t="s">
        <v>152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7" t="s">
        <v>85</v>
      </c>
      <c r="BK301" s="200">
        <f>ROUND(I301*H301,2)</f>
        <v>0</v>
      </c>
      <c r="BL301" s="17" t="s">
        <v>235</v>
      </c>
      <c r="BM301" s="199" t="s">
        <v>1846</v>
      </c>
    </row>
    <row r="302" spans="1:65" s="13" customFormat="1" ht="11.25">
      <c r="B302" s="201"/>
      <c r="C302" s="202"/>
      <c r="D302" s="203" t="s">
        <v>161</v>
      </c>
      <c r="E302" s="204" t="s">
        <v>1</v>
      </c>
      <c r="F302" s="205" t="s">
        <v>1847</v>
      </c>
      <c r="G302" s="202"/>
      <c r="H302" s="206">
        <v>5</v>
      </c>
      <c r="I302" s="207"/>
      <c r="J302" s="202"/>
      <c r="K302" s="202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161</v>
      </c>
      <c r="AU302" s="212" t="s">
        <v>87</v>
      </c>
      <c r="AV302" s="13" t="s">
        <v>87</v>
      </c>
      <c r="AW302" s="13" t="s">
        <v>34</v>
      </c>
      <c r="AX302" s="13" t="s">
        <v>77</v>
      </c>
      <c r="AY302" s="212" t="s">
        <v>152</v>
      </c>
    </row>
    <row r="303" spans="1:65" s="13" customFormat="1" ht="11.25">
      <c r="B303" s="201"/>
      <c r="C303" s="202"/>
      <c r="D303" s="203" t="s">
        <v>161</v>
      </c>
      <c r="E303" s="204" t="s">
        <v>1</v>
      </c>
      <c r="F303" s="205" t="s">
        <v>1848</v>
      </c>
      <c r="G303" s="202"/>
      <c r="H303" s="206">
        <v>7</v>
      </c>
      <c r="I303" s="207"/>
      <c r="J303" s="202"/>
      <c r="K303" s="202"/>
      <c r="L303" s="208"/>
      <c r="M303" s="209"/>
      <c r="N303" s="210"/>
      <c r="O303" s="210"/>
      <c r="P303" s="210"/>
      <c r="Q303" s="210"/>
      <c r="R303" s="210"/>
      <c r="S303" s="210"/>
      <c r="T303" s="211"/>
      <c r="AT303" s="212" t="s">
        <v>161</v>
      </c>
      <c r="AU303" s="212" t="s">
        <v>87</v>
      </c>
      <c r="AV303" s="13" t="s">
        <v>87</v>
      </c>
      <c r="AW303" s="13" t="s">
        <v>34</v>
      </c>
      <c r="AX303" s="13" t="s">
        <v>77</v>
      </c>
      <c r="AY303" s="212" t="s">
        <v>152</v>
      </c>
    </row>
    <row r="304" spans="1:65" s="13" customFormat="1" ht="11.25">
      <c r="B304" s="201"/>
      <c r="C304" s="202"/>
      <c r="D304" s="203" t="s">
        <v>161</v>
      </c>
      <c r="E304" s="204" t="s">
        <v>1</v>
      </c>
      <c r="F304" s="205" t="s">
        <v>1849</v>
      </c>
      <c r="G304" s="202"/>
      <c r="H304" s="206">
        <v>5</v>
      </c>
      <c r="I304" s="207"/>
      <c r="J304" s="202"/>
      <c r="K304" s="202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161</v>
      </c>
      <c r="AU304" s="212" t="s">
        <v>87</v>
      </c>
      <c r="AV304" s="13" t="s">
        <v>87</v>
      </c>
      <c r="AW304" s="13" t="s">
        <v>34</v>
      </c>
      <c r="AX304" s="13" t="s">
        <v>77</v>
      </c>
      <c r="AY304" s="212" t="s">
        <v>152</v>
      </c>
    </row>
    <row r="305" spans="1:65" s="14" customFormat="1" ht="11.25">
      <c r="B305" s="217"/>
      <c r="C305" s="218"/>
      <c r="D305" s="203" t="s">
        <v>161</v>
      </c>
      <c r="E305" s="219" t="s">
        <v>1</v>
      </c>
      <c r="F305" s="220" t="s">
        <v>203</v>
      </c>
      <c r="G305" s="218"/>
      <c r="H305" s="221">
        <v>17</v>
      </c>
      <c r="I305" s="222"/>
      <c r="J305" s="218"/>
      <c r="K305" s="218"/>
      <c r="L305" s="223"/>
      <c r="M305" s="224"/>
      <c r="N305" s="225"/>
      <c r="O305" s="225"/>
      <c r="P305" s="225"/>
      <c r="Q305" s="225"/>
      <c r="R305" s="225"/>
      <c r="S305" s="225"/>
      <c r="T305" s="226"/>
      <c r="AT305" s="227" t="s">
        <v>161</v>
      </c>
      <c r="AU305" s="227" t="s">
        <v>87</v>
      </c>
      <c r="AV305" s="14" t="s">
        <v>159</v>
      </c>
      <c r="AW305" s="14" t="s">
        <v>34</v>
      </c>
      <c r="AX305" s="14" t="s">
        <v>85</v>
      </c>
      <c r="AY305" s="227" t="s">
        <v>152</v>
      </c>
    </row>
    <row r="306" spans="1:65" s="2" customFormat="1" ht="16.5" customHeight="1">
      <c r="A306" s="34"/>
      <c r="B306" s="35"/>
      <c r="C306" s="187" t="s">
        <v>473</v>
      </c>
      <c r="D306" s="187" t="s">
        <v>155</v>
      </c>
      <c r="E306" s="188" t="s">
        <v>1850</v>
      </c>
      <c r="F306" s="189" t="s">
        <v>1851</v>
      </c>
      <c r="G306" s="190" t="s">
        <v>198</v>
      </c>
      <c r="H306" s="191">
        <v>14</v>
      </c>
      <c r="I306" s="192"/>
      <c r="J306" s="193">
        <f>ROUND(I306*H306,2)</f>
        <v>0</v>
      </c>
      <c r="K306" s="194"/>
      <c r="L306" s="39"/>
      <c r="M306" s="195" t="s">
        <v>1</v>
      </c>
      <c r="N306" s="196" t="s">
        <v>42</v>
      </c>
      <c r="O306" s="71"/>
      <c r="P306" s="197">
        <f>O306*H306</f>
        <v>0</v>
      </c>
      <c r="Q306" s="197">
        <v>0</v>
      </c>
      <c r="R306" s="197">
        <f>Q306*H306</f>
        <v>0</v>
      </c>
      <c r="S306" s="197">
        <v>3.065E-2</v>
      </c>
      <c r="T306" s="198">
        <f>S306*H306</f>
        <v>0.42909999999999998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9" t="s">
        <v>235</v>
      </c>
      <c r="AT306" s="199" t="s">
        <v>155</v>
      </c>
      <c r="AU306" s="199" t="s">
        <v>87</v>
      </c>
      <c r="AY306" s="17" t="s">
        <v>152</v>
      </c>
      <c r="BE306" s="200">
        <f>IF(N306="základní",J306,0)</f>
        <v>0</v>
      </c>
      <c r="BF306" s="200">
        <f>IF(N306="snížená",J306,0)</f>
        <v>0</v>
      </c>
      <c r="BG306" s="200">
        <f>IF(N306="zákl. přenesená",J306,0)</f>
        <v>0</v>
      </c>
      <c r="BH306" s="200">
        <f>IF(N306="sníž. přenesená",J306,0)</f>
        <v>0</v>
      </c>
      <c r="BI306" s="200">
        <f>IF(N306="nulová",J306,0)</f>
        <v>0</v>
      </c>
      <c r="BJ306" s="17" t="s">
        <v>85</v>
      </c>
      <c r="BK306" s="200">
        <f>ROUND(I306*H306,2)</f>
        <v>0</v>
      </c>
      <c r="BL306" s="17" t="s">
        <v>235</v>
      </c>
      <c r="BM306" s="199" t="s">
        <v>1852</v>
      </c>
    </row>
    <row r="307" spans="1:65" s="13" customFormat="1" ht="11.25">
      <c r="B307" s="201"/>
      <c r="C307" s="202"/>
      <c r="D307" s="203" t="s">
        <v>161</v>
      </c>
      <c r="E307" s="204" t="s">
        <v>1</v>
      </c>
      <c r="F307" s="205" t="s">
        <v>1853</v>
      </c>
      <c r="G307" s="202"/>
      <c r="H307" s="206">
        <v>10</v>
      </c>
      <c r="I307" s="207"/>
      <c r="J307" s="202"/>
      <c r="K307" s="202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161</v>
      </c>
      <c r="AU307" s="212" t="s">
        <v>87</v>
      </c>
      <c r="AV307" s="13" t="s">
        <v>87</v>
      </c>
      <c r="AW307" s="13" t="s">
        <v>34</v>
      </c>
      <c r="AX307" s="13" t="s">
        <v>77</v>
      </c>
      <c r="AY307" s="212" t="s">
        <v>152</v>
      </c>
    </row>
    <row r="308" spans="1:65" s="13" customFormat="1" ht="11.25">
      <c r="B308" s="201"/>
      <c r="C308" s="202"/>
      <c r="D308" s="203" t="s">
        <v>161</v>
      </c>
      <c r="E308" s="204" t="s">
        <v>1</v>
      </c>
      <c r="F308" s="205" t="s">
        <v>1854</v>
      </c>
      <c r="G308" s="202"/>
      <c r="H308" s="206">
        <v>4</v>
      </c>
      <c r="I308" s="207"/>
      <c r="J308" s="202"/>
      <c r="K308" s="202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161</v>
      </c>
      <c r="AU308" s="212" t="s">
        <v>87</v>
      </c>
      <c r="AV308" s="13" t="s">
        <v>87</v>
      </c>
      <c r="AW308" s="13" t="s">
        <v>34</v>
      </c>
      <c r="AX308" s="13" t="s">
        <v>77</v>
      </c>
      <c r="AY308" s="212" t="s">
        <v>152</v>
      </c>
    </row>
    <row r="309" spans="1:65" s="14" customFormat="1" ht="11.25">
      <c r="B309" s="217"/>
      <c r="C309" s="218"/>
      <c r="D309" s="203" t="s">
        <v>161</v>
      </c>
      <c r="E309" s="219" t="s">
        <v>1</v>
      </c>
      <c r="F309" s="220" t="s">
        <v>203</v>
      </c>
      <c r="G309" s="218"/>
      <c r="H309" s="221">
        <v>14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161</v>
      </c>
      <c r="AU309" s="227" t="s">
        <v>87</v>
      </c>
      <c r="AV309" s="14" t="s">
        <v>159</v>
      </c>
      <c r="AW309" s="14" t="s">
        <v>34</v>
      </c>
      <c r="AX309" s="14" t="s">
        <v>85</v>
      </c>
      <c r="AY309" s="227" t="s">
        <v>152</v>
      </c>
    </row>
    <row r="310" spans="1:65" s="2" customFormat="1" ht="16.5" customHeight="1">
      <c r="A310" s="34"/>
      <c r="B310" s="35"/>
      <c r="C310" s="187" t="s">
        <v>270</v>
      </c>
      <c r="D310" s="187" t="s">
        <v>155</v>
      </c>
      <c r="E310" s="188" t="s">
        <v>1855</v>
      </c>
      <c r="F310" s="189" t="s">
        <v>1856</v>
      </c>
      <c r="G310" s="190" t="s">
        <v>198</v>
      </c>
      <c r="H310" s="191">
        <v>4</v>
      </c>
      <c r="I310" s="192"/>
      <c r="J310" s="193">
        <f>ROUND(I310*H310,2)</f>
        <v>0</v>
      </c>
      <c r="K310" s="194"/>
      <c r="L310" s="39"/>
      <c r="M310" s="195" t="s">
        <v>1</v>
      </c>
      <c r="N310" s="196" t="s">
        <v>42</v>
      </c>
      <c r="O310" s="71"/>
      <c r="P310" s="197">
        <f>O310*H310</f>
        <v>0</v>
      </c>
      <c r="Q310" s="197">
        <v>2.0100000000000001E-3</v>
      </c>
      <c r="R310" s="197">
        <f>Q310*H310</f>
        <v>8.0400000000000003E-3</v>
      </c>
      <c r="S310" s="197">
        <v>0</v>
      </c>
      <c r="T310" s="19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9" t="s">
        <v>235</v>
      </c>
      <c r="AT310" s="199" t="s">
        <v>155</v>
      </c>
      <c r="AU310" s="199" t="s">
        <v>87</v>
      </c>
      <c r="AY310" s="17" t="s">
        <v>152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7" t="s">
        <v>85</v>
      </c>
      <c r="BK310" s="200">
        <f>ROUND(I310*H310,2)</f>
        <v>0</v>
      </c>
      <c r="BL310" s="17" t="s">
        <v>235</v>
      </c>
      <c r="BM310" s="199" t="s">
        <v>1857</v>
      </c>
    </row>
    <row r="311" spans="1:65" s="2" customFormat="1" ht="16.5" customHeight="1">
      <c r="A311" s="34"/>
      <c r="B311" s="35"/>
      <c r="C311" s="187" t="s">
        <v>480</v>
      </c>
      <c r="D311" s="187" t="s">
        <v>155</v>
      </c>
      <c r="E311" s="188" t="s">
        <v>1858</v>
      </c>
      <c r="F311" s="189" t="s">
        <v>1859</v>
      </c>
      <c r="G311" s="190" t="s">
        <v>198</v>
      </c>
      <c r="H311" s="191">
        <v>10</v>
      </c>
      <c r="I311" s="192"/>
      <c r="J311" s="193">
        <f>ROUND(I311*H311,2)</f>
        <v>0</v>
      </c>
      <c r="K311" s="194"/>
      <c r="L311" s="39"/>
      <c r="M311" s="195" t="s">
        <v>1</v>
      </c>
      <c r="N311" s="196" t="s">
        <v>42</v>
      </c>
      <c r="O311" s="71"/>
      <c r="P311" s="197">
        <f>O311*H311</f>
        <v>0</v>
      </c>
      <c r="Q311" s="197">
        <v>1.4499999999999999E-3</v>
      </c>
      <c r="R311" s="197">
        <f>Q311*H311</f>
        <v>1.4499999999999999E-2</v>
      </c>
      <c r="S311" s="197">
        <v>0</v>
      </c>
      <c r="T311" s="19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9" t="s">
        <v>235</v>
      </c>
      <c r="AT311" s="199" t="s">
        <v>155</v>
      </c>
      <c r="AU311" s="199" t="s">
        <v>87</v>
      </c>
      <c r="AY311" s="17" t="s">
        <v>152</v>
      </c>
      <c r="BE311" s="200">
        <f>IF(N311="základní",J311,0)</f>
        <v>0</v>
      </c>
      <c r="BF311" s="200">
        <f>IF(N311="snížená",J311,0)</f>
        <v>0</v>
      </c>
      <c r="BG311" s="200">
        <f>IF(N311="zákl. přenesená",J311,0)</f>
        <v>0</v>
      </c>
      <c r="BH311" s="200">
        <f>IF(N311="sníž. přenesená",J311,0)</f>
        <v>0</v>
      </c>
      <c r="BI311" s="200">
        <f>IF(N311="nulová",J311,0)</f>
        <v>0</v>
      </c>
      <c r="BJ311" s="17" t="s">
        <v>85</v>
      </c>
      <c r="BK311" s="200">
        <f>ROUND(I311*H311,2)</f>
        <v>0</v>
      </c>
      <c r="BL311" s="17" t="s">
        <v>235</v>
      </c>
      <c r="BM311" s="199" t="s">
        <v>1860</v>
      </c>
    </row>
    <row r="312" spans="1:65" s="2" customFormat="1" ht="39">
      <c r="A312" s="34"/>
      <c r="B312" s="35"/>
      <c r="C312" s="36"/>
      <c r="D312" s="203" t="s">
        <v>172</v>
      </c>
      <c r="E312" s="36"/>
      <c r="F312" s="213" t="s">
        <v>1861</v>
      </c>
      <c r="G312" s="36"/>
      <c r="H312" s="36"/>
      <c r="I312" s="214"/>
      <c r="J312" s="36"/>
      <c r="K312" s="36"/>
      <c r="L312" s="39"/>
      <c r="M312" s="215"/>
      <c r="N312" s="216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172</v>
      </c>
      <c r="AU312" s="17" t="s">
        <v>87</v>
      </c>
    </row>
    <row r="313" spans="1:65" s="2" customFormat="1" ht="16.5" customHeight="1">
      <c r="A313" s="34"/>
      <c r="B313" s="35"/>
      <c r="C313" s="187" t="s">
        <v>484</v>
      </c>
      <c r="D313" s="187" t="s">
        <v>155</v>
      </c>
      <c r="E313" s="188" t="s">
        <v>1862</v>
      </c>
      <c r="F313" s="189" t="s">
        <v>1863</v>
      </c>
      <c r="G313" s="190" t="s">
        <v>198</v>
      </c>
      <c r="H313" s="191">
        <v>60</v>
      </c>
      <c r="I313" s="192"/>
      <c r="J313" s="193">
        <f>ROUND(I313*H313,2)</f>
        <v>0</v>
      </c>
      <c r="K313" s="194"/>
      <c r="L313" s="39"/>
      <c r="M313" s="195" t="s">
        <v>1</v>
      </c>
      <c r="N313" s="196" t="s">
        <v>42</v>
      </c>
      <c r="O313" s="71"/>
      <c r="P313" s="197">
        <f>O313*H313</f>
        <v>0</v>
      </c>
      <c r="Q313" s="197">
        <v>4.8000000000000001E-4</v>
      </c>
      <c r="R313" s="197">
        <f>Q313*H313</f>
        <v>2.8799999999999999E-2</v>
      </c>
      <c r="S313" s="197">
        <v>0</v>
      </c>
      <c r="T313" s="19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235</v>
      </c>
      <c r="AT313" s="199" t="s">
        <v>155</v>
      </c>
      <c r="AU313" s="199" t="s">
        <v>87</v>
      </c>
      <c r="AY313" s="17" t="s">
        <v>152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7" t="s">
        <v>85</v>
      </c>
      <c r="BK313" s="200">
        <f>ROUND(I313*H313,2)</f>
        <v>0</v>
      </c>
      <c r="BL313" s="17" t="s">
        <v>235</v>
      </c>
      <c r="BM313" s="199" t="s">
        <v>1864</v>
      </c>
    </row>
    <row r="314" spans="1:65" s="13" customFormat="1" ht="11.25">
      <c r="B314" s="201"/>
      <c r="C314" s="202"/>
      <c r="D314" s="203" t="s">
        <v>161</v>
      </c>
      <c r="E314" s="204" t="s">
        <v>1</v>
      </c>
      <c r="F314" s="205" t="s">
        <v>1865</v>
      </c>
      <c r="G314" s="202"/>
      <c r="H314" s="206">
        <v>40</v>
      </c>
      <c r="I314" s="207"/>
      <c r="J314" s="202"/>
      <c r="K314" s="202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161</v>
      </c>
      <c r="AU314" s="212" t="s">
        <v>87</v>
      </c>
      <c r="AV314" s="13" t="s">
        <v>87</v>
      </c>
      <c r="AW314" s="13" t="s">
        <v>34</v>
      </c>
      <c r="AX314" s="13" t="s">
        <v>77</v>
      </c>
      <c r="AY314" s="212" t="s">
        <v>152</v>
      </c>
    </row>
    <row r="315" spans="1:65" s="13" customFormat="1" ht="11.25">
      <c r="B315" s="201"/>
      <c r="C315" s="202"/>
      <c r="D315" s="203" t="s">
        <v>161</v>
      </c>
      <c r="E315" s="204" t="s">
        <v>1</v>
      </c>
      <c r="F315" s="205" t="s">
        <v>1866</v>
      </c>
      <c r="G315" s="202"/>
      <c r="H315" s="206">
        <v>20</v>
      </c>
      <c r="I315" s="207"/>
      <c r="J315" s="202"/>
      <c r="K315" s="202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161</v>
      </c>
      <c r="AU315" s="212" t="s">
        <v>87</v>
      </c>
      <c r="AV315" s="13" t="s">
        <v>87</v>
      </c>
      <c r="AW315" s="13" t="s">
        <v>34</v>
      </c>
      <c r="AX315" s="13" t="s">
        <v>77</v>
      </c>
      <c r="AY315" s="212" t="s">
        <v>152</v>
      </c>
    </row>
    <row r="316" spans="1:65" s="14" customFormat="1" ht="11.25">
      <c r="B316" s="217"/>
      <c r="C316" s="218"/>
      <c r="D316" s="203" t="s">
        <v>161</v>
      </c>
      <c r="E316" s="219" t="s">
        <v>1</v>
      </c>
      <c r="F316" s="220" t="s">
        <v>203</v>
      </c>
      <c r="G316" s="218"/>
      <c r="H316" s="221">
        <v>60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161</v>
      </c>
      <c r="AU316" s="227" t="s">
        <v>87</v>
      </c>
      <c r="AV316" s="14" t="s">
        <v>159</v>
      </c>
      <c r="AW316" s="14" t="s">
        <v>34</v>
      </c>
      <c r="AX316" s="14" t="s">
        <v>85</v>
      </c>
      <c r="AY316" s="227" t="s">
        <v>152</v>
      </c>
    </row>
    <row r="317" spans="1:65" s="2" customFormat="1" ht="16.5" customHeight="1">
      <c r="A317" s="34"/>
      <c r="B317" s="35"/>
      <c r="C317" s="187" t="s">
        <v>488</v>
      </c>
      <c r="D317" s="187" t="s">
        <v>155</v>
      </c>
      <c r="E317" s="188" t="s">
        <v>1867</v>
      </c>
      <c r="F317" s="189" t="s">
        <v>1868</v>
      </c>
      <c r="G317" s="190" t="s">
        <v>198</v>
      </c>
      <c r="H317" s="191">
        <v>10</v>
      </c>
      <c r="I317" s="192"/>
      <c r="J317" s="193">
        <f>ROUND(I317*H317,2)</f>
        <v>0</v>
      </c>
      <c r="K317" s="194"/>
      <c r="L317" s="39"/>
      <c r="M317" s="195" t="s">
        <v>1</v>
      </c>
      <c r="N317" s="196" t="s">
        <v>42</v>
      </c>
      <c r="O317" s="71"/>
      <c r="P317" s="197">
        <f>O317*H317</f>
        <v>0</v>
      </c>
      <c r="Q317" s="197">
        <v>2.2399999999999998E-3</v>
      </c>
      <c r="R317" s="197">
        <f>Q317*H317</f>
        <v>2.2399999999999996E-2</v>
      </c>
      <c r="S317" s="197">
        <v>0</v>
      </c>
      <c r="T317" s="19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9" t="s">
        <v>235</v>
      </c>
      <c r="AT317" s="199" t="s">
        <v>155</v>
      </c>
      <c r="AU317" s="199" t="s">
        <v>87</v>
      </c>
      <c r="AY317" s="17" t="s">
        <v>152</v>
      </c>
      <c r="BE317" s="200">
        <f>IF(N317="základní",J317,0)</f>
        <v>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17" t="s">
        <v>85</v>
      </c>
      <c r="BK317" s="200">
        <f>ROUND(I317*H317,2)</f>
        <v>0</v>
      </c>
      <c r="BL317" s="17" t="s">
        <v>235</v>
      </c>
      <c r="BM317" s="199" t="s">
        <v>1869</v>
      </c>
    </row>
    <row r="318" spans="1:65" s="2" customFormat="1" ht="16.5" customHeight="1">
      <c r="A318" s="34"/>
      <c r="B318" s="35"/>
      <c r="C318" s="187" t="s">
        <v>492</v>
      </c>
      <c r="D318" s="187" t="s">
        <v>155</v>
      </c>
      <c r="E318" s="188" t="s">
        <v>1870</v>
      </c>
      <c r="F318" s="189" t="s">
        <v>1871</v>
      </c>
      <c r="G318" s="190" t="s">
        <v>170</v>
      </c>
      <c r="H318" s="191">
        <v>9</v>
      </c>
      <c r="I318" s="192"/>
      <c r="J318" s="193">
        <f>ROUND(I318*H318,2)</f>
        <v>0</v>
      </c>
      <c r="K318" s="194"/>
      <c r="L318" s="39"/>
      <c r="M318" s="195" t="s">
        <v>1</v>
      </c>
      <c r="N318" s="196" t="s">
        <v>42</v>
      </c>
      <c r="O318" s="71"/>
      <c r="P318" s="197">
        <f>O318*H318</f>
        <v>0</v>
      </c>
      <c r="Q318" s="197">
        <v>0</v>
      </c>
      <c r="R318" s="197">
        <f>Q318*H318</f>
        <v>0</v>
      </c>
      <c r="S318" s="197">
        <v>0</v>
      </c>
      <c r="T318" s="19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9" t="s">
        <v>235</v>
      </c>
      <c r="AT318" s="199" t="s">
        <v>155</v>
      </c>
      <c r="AU318" s="199" t="s">
        <v>87</v>
      </c>
      <c r="AY318" s="17" t="s">
        <v>152</v>
      </c>
      <c r="BE318" s="200">
        <f>IF(N318="základní",J318,0)</f>
        <v>0</v>
      </c>
      <c r="BF318" s="200">
        <f>IF(N318="snížená",J318,0)</f>
        <v>0</v>
      </c>
      <c r="BG318" s="200">
        <f>IF(N318="zákl. přenesená",J318,0)</f>
        <v>0</v>
      </c>
      <c r="BH318" s="200">
        <f>IF(N318="sníž. přenesená",J318,0)</f>
        <v>0</v>
      </c>
      <c r="BI318" s="200">
        <f>IF(N318="nulová",J318,0)</f>
        <v>0</v>
      </c>
      <c r="BJ318" s="17" t="s">
        <v>85</v>
      </c>
      <c r="BK318" s="200">
        <f>ROUND(I318*H318,2)</f>
        <v>0</v>
      </c>
      <c r="BL318" s="17" t="s">
        <v>235</v>
      </c>
      <c r="BM318" s="199" t="s">
        <v>1872</v>
      </c>
    </row>
    <row r="319" spans="1:65" s="2" customFormat="1" ht="21.75" customHeight="1">
      <c r="A319" s="34"/>
      <c r="B319" s="35"/>
      <c r="C319" s="187" t="s">
        <v>496</v>
      </c>
      <c r="D319" s="187" t="s">
        <v>155</v>
      </c>
      <c r="E319" s="188" t="s">
        <v>1873</v>
      </c>
      <c r="F319" s="189" t="s">
        <v>1874</v>
      </c>
      <c r="G319" s="190" t="s">
        <v>170</v>
      </c>
      <c r="H319" s="191">
        <v>2</v>
      </c>
      <c r="I319" s="192"/>
      <c r="J319" s="193">
        <f>ROUND(I319*H319,2)</f>
        <v>0</v>
      </c>
      <c r="K319" s="194"/>
      <c r="L319" s="39"/>
      <c r="M319" s="195" t="s">
        <v>1</v>
      </c>
      <c r="N319" s="196" t="s">
        <v>42</v>
      </c>
      <c r="O319" s="71"/>
      <c r="P319" s="197">
        <f>O319*H319</f>
        <v>0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235</v>
      </c>
      <c r="AT319" s="199" t="s">
        <v>155</v>
      </c>
      <c r="AU319" s="199" t="s">
        <v>87</v>
      </c>
      <c r="AY319" s="17" t="s">
        <v>152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7" t="s">
        <v>85</v>
      </c>
      <c r="BK319" s="200">
        <f>ROUND(I319*H319,2)</f>
        <v>0</v>
      </c>
      <c r="BL319" s="17" t="s">
        <v>235</v>
      </c>
      <c r="BM319" s="199" t="s">
        <v>1875</v>
      </c>
    </row>
    <row r="320" spans="1:65" s="2" customFormat="1" ht="21.75" customHeight="1">
      <c r="A320" s="34"/>
      <c r="B320" s="35"/>
      <c r="C320" s="187" t="s">
        <v>502</v>
      </c>
      <c r="D320" s="187" t="s">
        <v>155</v>
      </c>
      <c r="E320" s="188" t="s">
        <v>1876</v>
      </c>
      <c r="F320" s="189" t="s">
        <v>1877</v>
      </c>
      <c r="G320" s="190" t="s">
        <v>198</v>
      </c>
      <c r="H320" s="191">
        <v>84</v>
      </c>
      <c r="I320" s="192"/>
      <c r="J320" s="193">
        <f>ROUND(I320*H320,2)</f>
        <v>0</v>
      </c>
      <c r="K320" s="194"/>
      <c r="L320" s="39"/>
      <c r="M320" s="195" t="s">
        <v>1</v>
      </c>
      <c r="N320" s="196" t="s">
        <v>42</v>
      </c>
      <c r="O320" s="71"/>
      <c r="P320" s="197">
        <f>O320*H320</f>
        <v>0</v>
      </c>
      <c r="Q320" s="197">
        <v>0</v>
      </c>
      <c r="R320" s="197">
        <f>Q320*H320</f>
        <v>0</v>
      </c>
      <c r="S320" s="197">
        <v>0</v>
      </c>
      <c r="T320" s="19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9" t="s">
        <v>235</v>
      </c>
      <c r="AT320" s="199" t="s">
        <v>155</v>
      </c>
      <c r="AU320" s="199" t="s">
        <v>87</v>
      </c>
      <c r="AY320" s="17" t="s">
        <v>152</v>
      </c>
      <c r="BE320" s="200">
        <f>IF(N320="základní",J320,0)</f>
        <v>0</v>
      </c>
      <c r="BF320" s="200">
        <f>IF(N320="snížená",J320,0)</f>
        <v>0</v>
      </c>
      <c r="BG320" s="200">
        <f>IF(N320="zákl. přenesená",J320,0)</f>
        <v>0</v>
      </c>
      <c r="BH320" s="200">
        <f>IF(N320="sníž. přenesená",J320,0)</f>
        <v>0</v>
      </c>
      <c r="BI320" s="200">
        <f>IF(N320="nulová",J320,0)</f>
        <v>0</v>
      </c>
      <c r="BJ320" s="17" t="s">
        <v>85</v>
      </c>
      <c r="BK320" s="200">
        <f>ROUND(I320*H320,2)</f>
        <v>0</v>
      </c>
      <c r="BL320" s="17" t="s">
        <v>235</v>
      </c>
      <c r="BM320" s="199" t="s">
        <v>1878</v>
      </c>
    </row>
    <row r="321" spans="1:65" s="13" customFormat="1" ht="11.25">
      <c r="B321" s="201"/>
      <c r="C321" s="202"/>
      <c r="D321" s="203" t="s">
        <v>161</v>
      </c>
      <c r="E321" s="204" t="s">
        <v>1</v>
      </c>
      <c r="F321" s="205" t="s">
        <v>1879</v>
      </c>
      <c r="G321" s="202"/>
      <c r="H321" s="206">
        <v>84</v>
      </c>
      <c r="I321" s="207"/>
      <c r="J321" s="202"/>
      <c r="K321" s="202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161</v>
      </c>
      <c r="AU321" s="212" t="s">
        <v>87</v>
      </c>
      <c r="AV321" s="13" t="s">
        <v>87</v>
      </c>
      <c r="AW321" s="13" t="s">
        <v>34</v>
      </c>
      <c r="AX321" s="13" t="s">
        <v>85</v>
      </c>
      <c r="AY321" s="212" t="s">
        <v>152</v>
      </c>
    </row>
    <row r="322" spans="1:65" s="2" customFormat="1" ht="24.2" customHeight="1">
      <c r="A322" s="34"/>
      <c r="B322" s="35"/>
      <c r="C322" s="187" t="s">
        <v>506</v>
      </c>
      <c r="D322" s="187" t="s">
        <v>155</v>
      </c>
      <c r="E322" s="188" t="s">
        <v>1880</v>
      </c>
      <c r="F322" s="189" t="s">
        <v>1881</v>
      </c>
      <c r="G322" s="190" t="s">
        <v>307</v>
      </c>
      <c r="H322" s="239"/>
      <c r="I322" s="192"/>
      <c r="J322" s="193">
        <f>ROUND(I322*H322,2)</f>
        <v>0</v>
      </c>
      <c r="K322" s="194"/>
      <c r="L322" s="39"/>
      <c r="M322" s="195" t="s">
        <v>1</v>
      </c>
      <c r="N322" s="196" t="s">
        <v>42</v>
      </c>
      <c r="O322" s="71"/>
      <c r="P322" s="197">
        <f>O322*H322</f>
        <v>0</v>
      </c>
      <c r="Q322" s="197">
        <v>0</v>
      </c>
      <c r="R322" s="197">
        <f>Q322*H322</f>
        <v>0</v>
      </c>
      <c r="S322" s="197">
        <v>0</v>
      </c>
      <c r="T322" s="19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9" t="s">
        <v>235</v>
      </c>
      <c r="AT322" s="199" t="s">
        <v>155</v>
      </c>
      <c r="AU322" s="199" t="s">
        <v>87</v>
      </c>
      <c r="AY322" s="17" t="s">
        <v>152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7" t="s">
        <v>85</v>
      </c>
      <c r="BK322" s="200">
        <f>ROUND(I322*H322,2)</f>
        <v>0</v>
      </c>
      <c r="BL322" s="17" t="s">
        <v>235</v>
      </c>
      <c r="BM322" s="199" t="s">
        <v>1882</v>
      </c>
    </row>
    <row r="323" spans="1:65" s="12" customFormat="1" ht="22.9" customHeight="1">
      <c r="B323" s="171"/>
      <c r="C323" s="172"/>
      <c r="D323" s="173" t="s">
        <v>76</v>
      </c>
      <c r="E323" s="185" t="s">
        <v>1883</v>
      </c>
      <c r="F323" s="185" t="s">
        <v>1884</v>
      </c>
      <c r="G323" s="172"/>
      <c r="H323" s="172"/>
      <c r="I323" s="175"/>
      <c r="J323" s="186">
        <f>BK323</f>
        <v>0</v>
      </c>
      <c r="K323" s="172"/>
      <c r="L323" s="177"/>
      <c r="M323" s="178"/>
      <c r="N323" s="179"/>
      <c r="O323" s="179"/>
      <c r="P323" s="180">
        <f>SUM(P324:P359)</f>
        <v>0</v>
      </c>
      <c r="Q323" s="179"/>
      <c r="R323" s="180">
        <f>SUM(R324:R359)</f>
        <v>0.25481999999999999</v>
      </c>
      <c r="S323" s="179"/>
      <c r="T323" s="181">
        <f>SUM(T324:T359)</f>
        <v>0.19879999999999998</v>
      </c>
      <c r="AR323" s="182" t="s">
        <v>87</v>
      </c>
      <c r="AT323" s="183" t="s">
        <v>76</v>
      </c>
      <c r="AU323" s="183" t="s">
        <v>85</v>
      </c>
      <c r="AY323" s="182" t="s">
        <v>152</v>
      </c>
      <c r="BK323" s="184">
        <f>SUM(BK324:BK359)</f>
        <v>0</v>
      </c>
    </row>
    <row r="324" spans="1:65" s="2" customFormat="1" ht="24.2" customHeight="1">
      <c r="A324" s="34"/>
      <c r="B324" s="35"/>
      <c r="C324" s="187" t="s">
        <v>510</v>
      </c>
      <c r="D324" s="187" t="s">
        <v>155</v>
      </c>
      <c r="E324" s="188" t="s">
        <v>1885</v>
      </c>
      <c r="F324" s="189" t="s">
        <v>1886</v>
      </c>
      <c r="G324" s="190" t="s">
        <v>198</v>
      </c>
      <c r="H324" s="191">
        <v>40</v>
      </c>
      <c r="I324" s="192"/>
      <c r="J324" s="193">
        <f>ROUND(I324*H324,2)</f>
        <v>0</v>
      </c>
      <c r="K324" s="194"/>
      <c r="L324" s="39"/>
      <c r="M324" s="195" t="s">
        <v>1</v>
      </c>
      <c r="N324" s="196" t="s">
        <v>42</v>
      </c>
      <c r="O324" s="71"/>
      <c r="P324" s="197">
        <f>O324*H324</f>
        <v>0</v>
      </c>
      <c r="Q324" s="197">
        <v>0</v>
      </c>
      <c r="R324" s="197">
        <f>Q324*H324</f>
        <v>0</v>
      </c>
      <c r="S324" s="197">
        <v>4.9699999999999996E-3</v>
      </c>
      <c r="T324" s="198">
        <f>S324*H324</f>
        <v>0.19879999999999998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9" t="s">
        <v>235</v>
      </c>
      <c r="AT324" s="199" t="s">
        <v>155</v>
      </c>
      <c r="AU324" s="199" t="s">
        <v>87</v>
      </c>
      <c r="AY324" s="17" t="s">
        <v>152</v>
      </c>
      <c r="BE324" s="200">
        <f>IF(N324="základní",J324,0)</f>
        <v>0</v>
      </c>
      <c r="BF324" s="200">
        <f>IF(N324="snížená",J324,0)</f>
        <v>0</v>
      </c>
      <c r="BG324" s="200">
        <f>IF(N324="zákl. přenesená",J324,0)</f>
        <v>0</v>
      </c>
      <c r="BH324" s="200">
        <f>IF(N324="sníž. přenesená",J324,0)</f>
        <v>0</v>
      </c>
      <c r="BI324" s="200">
        <f>IF(N324="nulová",J324,0)</f>
        <v>0</v>
      </c>
      <c r="BJ324" s="17" t="s">
        <v>85</v>
      </c>
      <c r="BK324" s="200">
        <f>ROUND(I324*H324,2)</f>
        <v>0</v>
      </c>
      <c r="BL324" s="17" t="s">
        <v>235</v>
      </c>
      <c r="BM324" s="199" t="s">
        <v>1887</v>
      </c>
    </row>
    <row r="325" spans="1:65" s="2" customFormat="1" ht="21.75" customHeight="1">
      <c r="A325" s="34"/>
      <c r="B325" s="35"/>
      <c r="C325" s="187" t="s">
        <v>514</v>
      </c>
      <c r="D325" s="187" t="s">
        <v>155</v>
      </c>
      <c r="E325" s="188" t="s">
        <v>1888</v>
      </c>
      <c r="F325" s="189" t="s">
        <v>1889</v>
      </c>
      <c r="G325" s="190" t="s">
        <v>170</v>
      </c>
      <c r="H325" s="191">
        <v>2</v>
      </c>
      <c r="I325" s="192"/>
      <c r="J325" s="193">
        <f>ROUND(I325*H325,2)</f>
        <v>0</v>
      </c>
      <c r="K325" s="194"/>
      <c r="L325" s="39"/>
      <c r="M325" s="195" t="s">
        <v>1</v>
      </c>
      <c r="N325" s="196" t="s">
        <v>42</v>
      </c>
      <c r="O325" s="71"/>
      <c r="P325" s="197">
        <f>O325*H325</f>
        <v>0</v>
      </c>
      <c r="Q325" s="197">
        <v>1.5499999999999999E-3</v>
      </c>
      <c r="R325" s="197">
        <f>Q325*H325</f>
        <v>3.0999999999999999E-3</v>
      </c>
      <c r="S325" s="197">
        <v>0</v>
      </c>
      <c r="T325" s="19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9" t="s">
        <v>235</v>
      </c>
      <c r="AT325" s="199" t="s">
        <v>155</v>
      </c>
      <c r="AU325" s="199" t="s">
        <v>87</v>
      </c>
      <c r="AY325" s="17" t="s">
        <v>152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7" t="s">
        <v>85</v>
      </c>
      <c r="BK325" s="200">
        <f>ROUND(I325*H325,2)</f>
        <v>0</v>
      </c>
      <c r="BL325" s="17" t="s">
        <v>235</v>
      </c>
      <c r="BM325" s="199" t="s">
        <v>1890</v>
      </c>
    </row>
    <row r="326" spans="1:65" s="2" customFormat="1" ht="24.2" customHeight="1">
      <c r="A326" s="34"/>
      <c r="B326" s="35"/>
      <c r="C326" s="187" t="s">
        <v>518</v>
      </c>
      <c r="D326" s="187" t="s">
        <v>155</v>
      </c>
      <c r="E326" s="188" t="s">
        <v>1891</v>
      </c>
      <c r="F326" s="189" t="s">
        <v>1892</v>
      </c>
      <c r="G326" s="190" t="s">
        <v>198</v>
      </c>
      <c r="H326" s="191">
        <v>105</v>
      </c>
      <c r="I326" s="192"/>
      <c r="J326" s="193">
        <f>ROUND(I326*H326,2)</f>
        <v>0</v>
      </c>
      <c r="K326" s="194"/>
      <c r="L326" s="39"/>
      <c r="M326" s="195" t="s">
        <v>1</v>
      </c>
      <c r="N326" s="196" t="s">
        <v>42</v>
      </c>
      <c r="O326" s="71"/>
      <c r="P326" s="197">
        <f>O326*H326</f>
        <v>0</v>
      </c>
      <c r="Q326" s="197">
        <v>1.16E-3</v>
      </c>
      <c r="R326" s="197">
        <f>Q326*H326</f>
        <v>0.12180000000000001</v>
      </c>
      <c r="S326" s="197">
        <v>0</v>
      </c>
      <c r="T326" s="19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9" t="s">
        <v>235</v>
      </c>
      <c r="AT326" s="199" t="s">
        <v>155</v>
      </c>
      <c r="AU326" s="199" t="s">
        <v>87</v>
      </c>
      <c r="AY326" s="17" t="s">
        <v>152</v>
      </c>
      <c r="BE326" s="200">
        <f>IF(N326="základní",J326,0)</f>
        <v>0</v>
      </c>
      <c r="BF326" s="200">
        <f>IF(N326="snížená",J326,0)</f>
        <v>0</v>
      </c>
      <c r="BG326" s="200">
        <f>IF(N326="zákl. přenesená",J326,0)</f>
        <v>0</v>
      </c>
      <c r="BH326" s="200">
        <f>IF(N326="sníž. přenesená",J326,0)</f>
        <v>0</v>
      </c>
      <c r="BI326" s="200">
        <f>IF(N326="nulová",J326,0)</f>
        <v>0</v>
      </c>
      <c r="BJ326" s="17" t="s">
        <v>85</v>
      </c>
      <c r="BK326" s="200">
        <f>ROUND(I326*H326,2)</f>
        <v>0</v>
      </c>
      <c r="BL326" s="17" t="s">
        <v>235</v>
      </c>
      <c r="BM326" s="199" t="s">
        <v>1893</v>
      </c>
    </row>
    <row r="327" spans="1:65" s="13" customFormat="1" ht="11.25">
      <c r="B327" s="201"/>
      <c r="C327" s="202"/>
      <c r="D327" s="203" t="s">
        <v>161</v>
      </c>
      <c r="E327" s="204" t="s">
        <v>1</v>
      </c>
      <c r="F327" s="205" t="s">
        <v>1894</v>
      </c>
      <c r="G327" s="202"/>
      <c r="H327" s="206">
        <v>25</v>
      </c>
      <c r="I327" s="207"/>
      <c r="J327" s="202"/>
      <c r="K327" s="202"/>
      <c r="L327" s="208"/>
      <c r="M327" s="209"/>
      <c r="N327" s="210"/>
      <c r="O327" s="210"/>
      <c r="P327" s="210"/>
      <c r="Q327" s="210"/>
      <c r="R327" s="210"/>
      <c r="S327" s="210"/>
      <c r="T327" s="211"/>
      <c r="AT327" s="212" t="s">
        <v>161</v>
      </c>
      <c r="AU327" s="212" t="s">
        <v>87</v>
      </c>
      <c r="AV327" s="13" t="s">
        <v>87</v>
      </c>
      <c r="AW327" s="13" t="s">
        <v>34</v>
      </c>
      <c r="AX327" s="13" t="s">
        <v>77</v>
      </c>
      <c r="AY327" s="212" t="s">
        <v>152</v>
      </c>
    </row>
    <row r="328" spans="1:65" s="13" customFormat="1" ht="11.25">
      <c r="B328" s="201"/>
      <c r="C328" s="202"/>
      <c r="D328" s="203" t="s">
        <v>161</v>
      </c>
      <c r="E328" s="204" t="s">
        <v>1</v>
      </c>
      <c r="F328" s="205" t="s">
        <v>1895</v>
      </c>
      <c r="G328" s="202"/>
      <c r="H328" s="206">
        <v>35</v>
      </c>
      <c r="I328" s="207"/>
      <c r="J328" s="202"/>
      <c r="K328" s="202"/>
      <c r="L328" s="208"/>
      <c r="M328" s="209"/>
      <c r="N328" s="210"/>
      <c r="O328" s="210"/>
      <c r="P328" s="210"/>
      <c r="Q328" s="210"/>
      <c r="R328" s="210"/>
      <c r="S328" s="210"/>
      <c r="T328" s="211"/>
      <c r="AT328" s="212" t="s">
        <v>161</v>
      </c>
      <c r="AU328" s="212" t="s">
        <v>87</v>
      </c>
      <c r="AV328" s="13" t="s">
        <v>87</v>
      </c>
      <c r="AW328" s="13" t="s">
        <v>34</v>
      </c>
      <c r="AX328" s="13" t="s">
        <v>77</v>
      </c>
      <c r="AY328" s="212" t="s">
        <v>152</v>
      </c>
    </row>
    <row r="329" spans="1:65" s="13" customFormat="1" ht="11.25">
      <c r="B329" s="201"/>
      <c r="C329" s="202"/>
      <c r="D329" s="203" t="s">
        <v>161</v>
      </c>
      <c r="E329" s="204" t="s">
        <v>1</v>
      </c>
      <c r="F329" s="205" t="s">
        <v>1896</v>
      </c>
      <c r="G329" s="202"/>
      <c r="H329" s="206">
        <v>15</v>
      </c>
      <c r="I329" s="207"/>
      <c r="J329" s="202"/>
      <c r="K329" s="202"/>
      <c r="L329" s="208"/>
      <c r="M329" s="209"/>
      <c r="N329" s="210"/>
      <c r="O329" s="210"/>
      <c r="P329" s="210"/>
      <c r="Q329" s="210"/>
      <c r="R329" s="210"/>
      <c r="S329" s="210"/>
      <c r="T329" s="211"/>
      <c r="AT329" s="212" t="s">
        <v>161</v>
      </c>
      <c r="AU329" s="212" t="s">
        <v>87</v>
      </c>
      <c r="AV329" s="13" t="s">
        <v>87</v>
      </c>
      <c r="AW329" s="13" t="s">
        <v>34</v>
      </c>
      <c r="AX329" s="13" t="s">
        <v>77</v>
      </c>
      <c r="AY329" s="212" t="s">
        <v>152</v>
      </c>
    </row>
    <row r="330" spans="1:65" s="13" customFormat="1" ht="11.25">
      <c r="B330" s="201"/>
      <c r="C330" s="202"/>
      <c r="D330" s="203" t="s">
        <v>161</v>
      </c>
      <c r="E330" s="204" t="s">
        <v>1</v>
      </c>
      <c r="F330" s="205" t="s">
        <v>1897</v>
      </c>
      <c r="G330" s="202"/>
      <c r="H330" s="206">
        <v>30</v>
      </c>
      <c r="I330" s="207"/>
      <c r="J330" s="202"/>
      <c r="K330" s="202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161</v>
      </c>
      <c r="AU330" s="212" t="s">
        <v>87</v>
      </c>
      <c r="AV330" s="13" t="s">
        <v>87</v>
      </c>
      <c r="AW330" s="13" t="s">
        <v>34</v>
      </c>
      <c r="AX330" s="13" t="s">
        <v>77</v>
      </c>
      <c r="AY330" s="212" t="s">
        <v>152</v>
      </c>
    </row>
    <row r="331" spans="1:65" s="14" customFormat="1" ht="11.25">
      <c r="B331" s="217"/>
      <c r="C331" s="218"/>
      <c r="D331" s="203" t="s">
        <v>161</v>
      </c>
      <c r="E331" s="219" t="s">
        <v>1</v>
      </c>
      <c r="F331" s="220" t="s">
        <v>203</v>
      </c>
      <c r="G331" s="218"/>
      <c r="H331" s="221">
        <v>105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161</v>
      </c>
      <c r="AU331" s="227" t="s">
        <v>87</v>
      </c>
      <c r="AV331" s="14" t="s">
        <v>159</v>
      </c>
      <c r="AW331" s="14" t="s">
        <v>34</v>
      </c>
      <c r="AX331" s="14" t="s">
        <v>85</v>
      </c>
      <c r="AY331" s="227" t="s">
        <v>152</v>
      </c>
    </row>
    <row r="332" spans="1:65" s="2" customFormat="1" ht="24.2" customHeight="1">
      <c r="A332" s="34"/>
      <c r="B332" s="35"/>
      <c r="C332" s="187" t="s">
        <v>522</v>
      </c>
      <c r="D332" s="187" t="s">
        <v>155</v>
      </c>
      <c r="E332" s="188" t="s">
        <v>1898</v>
      </c>
      <c r="F332" s="189" t="s">
        <v>1899</v>
      </c>
      <c r="G332" s="190" t="s">
        <v>198</v>
      </c>
      <c r="H332" s="191">
        <v>10</v>
      </c>
      <c r="I332" s="192"/>
      <c r="J332" s="193">
        <f>ROUND(I332*H332,2)</f>
        <v>0</v>
      </c>
      <c r="K332" s="194"/>
      <c r="L332" s="39"/>
      <c r="M332" s="195" t="s">
        <v>1</v>
      </c>
      <c r="N332" s="196" t="s">
        <v>42</v>
      </c>
      <c r="O332" s="71"/>
      <c r="P332" s="197">
        <f>O332*H332</f>
        <v>0</v>
      </c>
      <c r="Q332" s="197">
        <v>1.4400000000000001E-3</v>
      </c>
      <c r="R332" s="197">
        <f>Q332*H332</f>
        <v>1.4400000000000001E-2</v>
      </c>
      <c r="S332" s="197">
        <v>0</v>
      </c>
      <c r="T332" s="19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9" t="s">
        <v>235</v>
      </c>
      <c r="AT332" s="199" t="s">
        <v>155</v>
      </c>
      <c r="AU332" s="199" t="s">
        <v>87</v>
      </c>
      <c r="AY332" s="17" t="s">
        <v>152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7" t="s">
        <v>85</v>
      </c>
      <c r="BK332" s="200">
        <f>ROUND(I332*H332,2)</f>
        <v>0</v>
      </c>
      <c r="BL332" s="17" t="s">
        <v>235</v>
      </c>
      <c r="BM332" s="199" t="s">
        <v>1900</v>
      </c>
    </row>
    <row r="333" spans="1:65" s="2" customFormat="1" ht="29.25">
      <c r="A333" s="34"/>
      <c r="B333" s="35"/>
      <c r="C333" s="36"/>
      <c r="D333" s="203" t="s">
        <v>172</v>
      </c>
      <c r="E333" s="36"/>
      <c r="F333" s="213" t="s">
        <v>1901</v>
      </c>
      <c r="G333" s="36"/>
      <c r="H333" s="36"/>
      <c r="I333" s="214"/>
      <c r="J333" s="36"/>
      <c r="K333" s="36"/>
      <c r="L333" s="39"/>
      <c r="M333" s="215"/>
      <c r="N333" s="216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172</v>
      </c>
      <c r="AU333" s="17" t="s">
        <v>87</v>
      </c>
    </row>
    <row r="334" spans="1:65" s="13" customFormat="1" ht="11.25">
      <c r="B334" s="201"/>
      <c r="C334" s="202"/>
      <c r="D334" s="203" t="s">
        <v>161</v>
      </c>
      <c r="E334" s="204" t="s">
        <v>1</v>
      </c>
      <c r="F334" s="205" t="s">
        <v>1902</v>
      </c>
      <c r="G334" s="202"/>
      <c r="H334" s="206">
        <v>10</v>
      </c>
      <c r="I334" s="207"/>
      <c r="J334" s="202"/>
      <c r="K334" s="202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161</v>
      </c>
      <c r="AU334" s="212" t="s">
        <v>87</v>
      </c>
      <c r="AV334" s="13" t="s">
        <v>87</v>
      </c>
      <c r="AW334" s="13" t="s">
        <v>34</v>
      </c>
      <c r="AX334" s="13" t="s">
        <v>85</v>
      </c>
      <c r="AY334" s="212" t="s">
        <v>152</v>
      </c>
    </row>
    <row r="335" spans="1:65" s="2" customFormat="1" ht="24.2" customHeight="1">
      <c r="A335" s="34"/>
      <c r="B335" s="35"/>
      <c r="C335" s="187" t="s">
        <v>528</v>
      </c>
      <c r="D335" s="187" t="s">
        <v>155</v>
      </c>
      <c r="E335" s="188" t="s">
        <v>1903</v>
      </c>
      <c r="F335" s="189" t="s">
        <v>1904</v>
      </c>
      <c r="G335" s="190" t="s">
        <v>198</v>
      </c>
      <c r="H335" s="191">
        <v>19</v>
      </c>
      <c r="I335" s="192"/>
      <c r="J335" s="193">
        <f>ROUND(I335*H335,2)</f>
        <v>0</v>
      </c>
      <c r="K335" s="194"/>
      <c r="L335" s="39"/>
      <c r="M335" s="195" t="s">
        <v>1</v>
      </c>
      <c r="N335" s="196" t="s">
        <v>42</v>
      </c>
      <c r="O335" s="71"/>
      <c r="P335" s="197">
        <f>O335*H335</f>
        <v>0</v>
      </c>
      <c r="Q335" s="197">
        <v>1.2600000000000001E-3</v>
      </c>
      <c r="R335" s="197">
        <f>Q335*H335</f>
        <v>2.3939999999999999E-2</v>
      </c>
      <c r="S335" s="197">
        <v>0</v>
      </c>
      <c r="T335" s="19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9" t="s">
        <v>235</v>
      </c>
      <c r="AT335" s="199" t="s">
        <v>155</v>
      </c>
      <c r="AU335" s="199" t="s">
        <v>87</v>
      </c>
      <c r="AY335" s="17" t="s">
        <v>152</v>
      </c>
      <c r="BE335" s="200">
        <f>IF(N335="základní",J335,0)</f>
        <v>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7" t="s">
        <v>85</v>
      </c>
      <c r="BK335" s="200">
        <f>ROUND(I335*H335,2)</f>
        <v>0</v>
      </c>
      <c r="BL335" s="17" t="s">
        <v>235</v>
      </c>
      <c r="BM335" s="199" t="s">
        <v>1905</v>
      </c>
    </row>
    <row r="336" spans="1:65" s="13" customFormat="1" ht="11.25">
      <c r="B336" s="201"/>
      <c r="C336" s="202"/>
      <c r="D336" s="203" t="s">
        <v>161</v>
      </c>
      <c r="E336" s="204" t="s">
        <v>1</v>
      </c>
      <c r="F336" s="205" t="s">
        <v>1906</v>
      </c>
      <c r="G336" s="202"/>
      <c r="H336" s="206">
        <v>15</v>
      </c>
      <c r="I336" s="207"/>
      <c r="J336" s="202"/>
      <c r="K336" s="202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161</v>
      </c>
      <c r="AU336" s="212" t="s">
        <v>87</v>
      </c>
      <c r="AV336" s="13" t="s">
        <v>87</v>
      </c>
      <c r="AW336" s="13" t="s">
        <v>34</v>
      </c>
      <c r="AX336" s="13" t="s">
        <v>77</v>
      </c>
      <c r="AY336" s="212" t="s">
        <v>152</v>
      </c>
    </row>
    <row r="337" spans="1:65" s="13" customFormat="1" ht="11.25">
      <c r="B337" s="201"/>
      <c r="C337" s="202"/>
      <c r="D337" s="203" t="s">
        <v>161</v>
      </c>
      <c r="E337" s="204" t="s">
        <v>1</v>
      </c>
      <c r="F337" s="205" t="s">
        <v>1907</v>
      </c>
      <c r="G337" s="202"/>
      <c r="H337" s="206">
        <v>4</v>
      </c>
      <c r="I337" s="207"/>
      <c r="J337" s="202"/>
      <c r="K337" s="202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161</v>
      </c>
      <c r="AU337" s="212" t="s">
        <v>87</v>
      </c>
      <c r="AV337" s="13" t="s">
        <v>87</v>
      </c>
      <c r="AW337" s="13" t="s">
        <v>34</v>
      </c>
      <c r="AX337" s="13" t="s">
        <v>77</v>
      </c>
      <c r="AY337" s="212" t="s">
        <v>152</v>
      </c>
    </row>
    <row r="338" spans="1:65" s="14" customFormat="1" ht="11.25">
      <c r="B338" s="217"/>
      <c r="C338" s="218"/>
      <c r="D338" s="203" t="s">
        <v>161</v>
      </c>
      <c r="E338" s="219" t="s">
        <v>1</v>
      </c>
      <c r="F338" s="220" t="s">
        <v>203</v>
      </c>
      <c r="G338" s="218"/>
      <c r="H338" s="221">
        <v>19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161</v>
      </c>
      <c r="AU338" s="227" t="s">
        <v>87</v>
      </c>
      <c r="AV338" s="14" t="s">
        <v>159</v>
      </c>
      <c r="AW338" s="14" t="s">
        <v>34</v>
      </c>
      <c r="AX338" s="14" t="s">
        <v>85</v>
      </c>
      <c r="AY338" s="227" t="s">
        <v>152</v>
      </c>
    </row>
    <row r="339" spans="1:65" s="2" customFormat="1" ht="37.9" customHeight="1">
      <c r="A339" s="34"/>
      <c r="B339" s="35"/>
      <c r="C339" s="187" t="s">
        <v>533</v>
      </c>
      <c r="D339" s="187" t="s">
        <v>155</v>
      </c>
      <c r="E339" s="188" t="s">
        <v>1908</v>
      </c>
      <c r="F339" s="189" t="s">
        <v>1909</v>
      </c>
      <c r="G339" s="190" t="s">
        <v>198</v>
      </c>
      <c r="H339" s="191">
        <v>134</v>
      </c>
      <c r="I339" s="192"/>
      <c r="J339" s="193">
        <f>ROUND(I339*H339,2)</f>
        <v>0</v>
      </c>
      <c r="K339" s="194"/>
      <c r="L339" s="39"/>
      <c r="M339" s="195" t="s">
        <v>1</v>
      </c>
      <c r="N339" s="196" t="s">
        <v>42</v>
      </c>
      <c r="O339" s="71"/>
      <c r="P339" s="197">
        <f>O339*H339</f>
        <v>0</v>
      </c>
      <c r="Q339" s="197">
        <v>1.6000000000000001E-4</v>
      </c>
      <c r="R339" s="197">
        <f>Q339*H339</f>
        <v>2.1440000000000001E-2</v>
      </c>
      <c r="S339" s="197">
        <v>0</v>
      </c>
      <c r="T339" s="19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9" t="s">
        <v>235</v>
      </c>
      <c r="AT339" s="199" t="s">
        <v>155</v>
      </c>
      <c r="AU339" s="199" t="s">
        <v>87</v>
      </c>
      <c r="AY339" s="17" t="s">
        <v>152</v>
      </c>
      <c r="BE339" s="200">
        <f>IF(N339="základní",J339,0)</f>
        <v>0</v>
      </c>
      <c r="BF339" s="200">
        <f>IF(N339="snížená",J339,0)</f>
        <v>0</v>
      </c>
      <c r="BG339" s="200">
        <f>IF(N339="zákl. přenesená",J339,0)</f>
        <v>0</v>
      </c>
      <c r="BH339" s="200">
        <f>IF(N339="sníž. přenesená",J339,0)</f>
        <v>0</v>
      </c>
      <c r="BI339" s="200">
        <f>IF(N339="nulová",J339,0)</f>
        <v>0</v>
      </c>
      <c r="BJ339" s="17" t="s">
        <v>85</v>
      </c>
      <c r="BK339" s="200">
        <f>ROUND(I339*H339,2)</f>
        <v>0</v>
      </c>
      <c r="BL339" s="17" t="s">
        <v>235</v>
      </c>
      <c r="BM339" s="199" t="s">
        <v>1910</v>
      </c>
    </row>
    <row r="340" spans="1:65" s="13" customFormat="1" ht="11.25">
      <c r="B340" s="201"/>
      <c r="C340" s="202"/>
      <c r="D340" s="203" t="s">
        <v>161</v>
      </c>
      <c r="E340" s="204" t="s">
        <v>1</v>
      </c>
      <c r="F340" s="205" t="s">
        <v>1911</v>
      </c>
      <c r="G340" s="202"/>
      <c r="H340" s="206">
        <v>134</v>
      </c>
      <c r="I340" s="207"/>
      <c r="J340" s="202"/>
      <c r="K340" s="202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161</v>
      </c>
      <c r="AU340" s="212" t="s">
        <v>87</v>
      </c>
      <c r="AV340" s="13" t="s">
        <v>87</v>
      </c>
      <c r="AW340" s="13" t="s">
        <v>34</v>
      </c>
      <c r="AX340" s="13" t="s">
        <v>85</v>
      </c>
      <c r="AY340" s="212" t="s">
        <v>152</v>
      </c>
    </row>
    <row r="341" spans="1:65" s="2" customFormat="1" ht="16.5" customHeight="1">
      <c r="A341" s="34"/>
      <c r="B341" s="35"/>
      <c r="C341" s="187" t="s">
        <v>537</v>
      </c>
      <c r="D341" s="187" t="s">
        <v>155</v>
      </c>
      <c r="E341" s="188" t="s">
        <v>1912</v>
      </c>
      <c r="F341" s="189" t="s">
        <v>1913</v>
      </c>
      <c r="G341" s="190" t="s">
        <v>170</v>
      </c>
      <c r="H341" s="191">
        <v>23</v>
      </c>
      <c r="I341" s="192"/>
      <c r="J341" s="193">
        <f>ROUND(I341*H341,2)</f>
        <v>0</v>
      </c>
      <c r="K341" s="194"/>
      <c r="L341" s="39"/>
      <c r="M341" s="195" t="s">
        <v>1</v>
      </c>
      <c r="N341" s="196" t="s">
        <v>42</v>
      </c>
      <c r="O341" s="71"/>
      <c r="P341" s="197">
        <f>O341*H341</f>
        <v>0</v>
      </c>
      <c r="Q341" s="197">
        <v>0</v>
      </c>
      <c r="R341" s="197">
        <f>Q341*H341</f>
        <v>0</v>
      </c>
      <c r="S341" s="197">
        <v>0</v>
      </c>
      <c r="T341" s="19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235</v>
      </c>
      <c r="AT341" s="199" t="s">
        <v>155</v>
      </c>
      <c r="AU341" s="199" t="s">
        <v>87</v>
      </c>
      <c r="AY341" s="17" t="s">
        <v>152</v>
      </c>
      <c r="BE341" s="200">
        <f>IF(N341="základní",J341,0)</f>
        <v>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7" t="s">
        <v>85</v>
      </c>
      <c r="BK341" s="200">
        <f>ROUND(I341*H341,2)</f>
        <v>0</v>
      </c>
      <c r="BL341" s="17" t="s">
        <v>235</v>
      </c>
      <c r="BM341" s="199" t="s">
        <v>1914</v>
      </c>
    </row>
    <row r="342" spans="1:65" s="2" customFormat="1" ht="21.75" customHeight="1">
      <c r="A342" s="34"/>
      <c r="B342" s="35"/>
      <c r="C342" s="187" t="s">
        <v>541</v>
      </c>
      <c r="D342" s="187" t="s">
        <v>155</v>
      </c>
      <c r="E342" s="188" t="s">
        <v>1915</v>
      </c>
      <c r="F342" s="189" t="s">
        <v>1916</v>
      </c>
      <c r="G342" s="190" t="s">
        <v>170</v>
      </c>
      <c r="H342" s="191">
        <v>23</v>
      </c>
      <c r="I342" s="192"/>
      <c r="J342" s="193">
        <f>ROUND(I342*H342,2)</f>
        <v>0</v>
      </c>
      <c r="K342" s="194"/>
      <c r="L342" s="39"/>
      <c r="M342" s="195" t="s">
        <v>1</v>
      </c>
      <c r="N342" s="196" t="s">
        <v>42</v>
      </c>
      <c r="O342" s="71"/>
      <c r="P342" s="197">
        <f>O342*H342</f>
        <v>0</v>
      </c>
      <c r="Q342" s="197">
        <v>2.0000000000000001E-4</v>
      </c>
      <c r="R342" s="197">
        <f>Q342*H342</f>
        <v>4.5999999999999999E-3</v>
      </c>
      <c r="S342" s="197">
        <v>0</v>
      </c>
      <c r="T342" s="19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9" t="s">
        <v>235</v>
      </c>
      <c r="AT342" s="199" t="s">
        <v>155</v>
      </c>
      <c r="AU342" s="199" t="s">
        <v>87</v>
      </c>
      <c r="AY342" s="17" t="s">
        <v>152</v>
      </c>
      <c r="BE342" s="200">
        <f>IF(N342="základní",J342,0)</f>
        <v>0</v>
      </c>
      <c r="BF342" s="200">
        <f>IF(N342="snížená",J342,0)</f>
        <v>0</v>
      </c>
      <c r="BG342" s="200">
        <f>IF(N342="zákl. přenesená",J342,0)</f>
        <v>0</v>
      </c>
      <c r="BH342" s="200">
        <f>IF(N342="sníž. přenesená",J342,0)</f>
        <v>0</v>
      </c>
      <c r="BI342" s="200">
        <f>IF(N342="nulová",J342,0)</f>
        <v>0</v>
      </c>
      <c r="BJ342" s="17" t="s">
        <v>85</v>
      </c>
      <c r="BK342" s="200">
        <f>ROUND(I342*H342,2)</f>
        <v>0</v>
      </c>
      <c r="BL342" s="17" t="s">
        <v>235</v>
      </c>
      <c r="BM342" s="199" t="s">
        <v>1917</v>
      </c>
    </row>
    <row r="343" spans="1:65" s="2" customFormat="1" ht="16.5" customHeight="1">
      <c r="A343" s="34"/>
      <c r="B343" s="35"/>
      <c r="C343" s="187" t="s">
        <v>547</v>
      </c>
      <c r="D343" s="187" t="s">
        <v>155</v>
      </c>
      <c r="E343" s="188" t="s">
        <v>1918</v>
      </c>
      <c r="F343" s="189" t="s">
        <v>1919</v>
      </c>
      <c r="G343" s="190" t="s">
        <v>170</v>
      </c>
      <c r="H343" s="191">
        <v>3</v>
      </c>
      <c r="I343" s="192"/>
      <c r="J343" s="193">
        <f>ROUND(I343*H343,2)</f>
        <v>0</v>
      </c>
      <c r="K343" s="194"/>
      <c r="L343" s="39"/>
      <c r="M343" s="195" t="s">
        <v>1</v>
      </c>
      <c r="N343" s="196" t="s">
        <v>42</v>
      </c>
      <c r="O343" s="71"/>
      <c r="P343" s="197">
        <f>O343*H343</f>
        <v>0</v>
      </c>
      <c r="Q343" s="197">
        <v>9.7000000000000005E-4</v>
      </c>
      <c r="R343" s="197">
        <f>Q343*H343</f>
        <v>2.9100000000000003E-3</v>
      </c>
      <c r="S343" s="197">
        <v>0</v>
      </c>
      <c r="T343" s="19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9" t="s">
        <v>235</v>
      </c>
      <c r="AT343" s="199" t="s">
        <v>155</v>
      </c>
      <c r="AU343" s="199" t="s">
        <v>87</v>
      </c>
      <c r="AY343" s="17" t="s">
        <v>152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7" t="s">
        <v>85</v>
      </c>
      <c r="BK343" s="200">
        <f>ROUND(I343*H343,2)</f>
        <v>0</v>
      </c>
      <c r="BL343" s="17" t="s">
        <v>235</v>
      </c>
      <c r="BM343" s="199" t="s">
        <v>1920</v>
      </c>
    </row>
    <row r="344" spans="1:65" s="2" customFormat="1" ht="16.5" customHeight="1">
      <c r="A344" s="34"/>
      <c r="B344" s="35"/>
      <c r="C344" s="187" t="s">
        <v>553</v>
      </c>
      <c r="D344" s="187" t="s">
        <v>155</v>
      </c>
      <c r="E344" s="188" t="s">
        <v>1921</v>
      </c>
      <c r="F344" s="189" t="s">
        <v>1922</v>
      </c>
      <c r="G344" s="190" t="s">
        <v>170</v>
      </c>
      <c r="H344" s="191">
        <v>2</v>
      </c>
      <c r="I344" s="192"/>
      <c r="J344" s="193">
        <f>ROUND(I344*H344,2)</f>
        <v>0</v>
      </c>
      <c r="K344" s="194"/>
      <c r="L344" s="39"/>
      <c r="M344" s="195" t="s">
        <v>1</v>
      </c>
      <c r="N344" s="196" t="s">
        <v>42</v>
      </c>
      <c r="O344" s="71"/>
      <c r="P344" s="197">
        <f>O344*H344</f>
        <v>0</v>
      </c>
      <c r="Q344" s="197">
        <v>1.23E-3</v>
      </c>
      <c r="R344" s="197">
        <f>Q344*H344</f>
        <v>2.4599999999999999E-3</v>
      </c>
      <c r="S344" s="197">
        <v>0</v>
      </c>
      <c r="T344" s="19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9" t="s">
        <v>235</v>
      </c>
      <c r="AT344" s="199" t="s">
        <v>155</v>
      </c>
      <c r="AU344" s="199" t="s">
        <v>87</v>
      </c>
      <c r="AY344" s="17" t="s">
        <v>152</v>
      </c>
      <c r="BE344" s="200">
        <f>IF(N344="základní",J344,0)</f>
        <v>0</v>
      </c>
      <c r="BF344" s="200">
        <f>IF(N344="snížená",J344,0)</f>
        <v>0</v>
      </c>
      <c r="BG344" s="200">
        <f>IF(N344="zákl. přenesená",J344,0)</f>
        <v>0</v>
      </c>
      <c r="BH344" s="200">
        <f>IF(N344="sníž. přenesená",J344,0)</f>
        <v>0</v>
      </c>
      <c r="BI344" s="200">
        <f>IF(N344="nulová",J344,0)</f>
        <v>0</v>
      </c>
      <c r="BJ344" s="17" t="s">
        <v>85</v>
      </c>
      <c r="BK344" s="200">
        <f>ROUND(I344*H344,2)</f>
        <v>0</v>
      </c>
      <c r="BL344" s="17" t="s">
        <v>235</v>
      </c>
      <c r="BM344" s="199" t="s">
        <v>1923</v>
      </c>
    </row>
    <row r="345" spans="1:65" s="2" customFormat="1" ht="24.2" customHeight="1">
      <c r="A345" s="34"/>
      <c r="B345" s="35"/>
      <c r="C345" s="187" t="s">
        <v>557</v>
      </c>
      <c r="D345" s="187" t="s">
        <v>155</v>
      </c>
      <c r="E345" s="188" t="s">
        <v>1924</v>
      </c>
      <c r="F345" s="189" t="s">
        <v>1925</v>
      </c>
      <c r="G345" s="190" t="s">
        <v>178</v>
      </c>
      <c r="H345" s="191">
        <v>5</v>
      </c>
      <c r="I345" s="192"/>
      <c r="J345" s="193">
        <f>ROUND(I345*H345,2)</f>
        <v>0</v>
      </c>
      <c r="K345" s="194"/>
      <c r="L345" s="39"/>
      <c r="M345" s="195" t="s">
        <v>1</v>
      </c>
      <c r="N345" s="196" t="s">
        <v>42</v>
      </c>
      <c r="O345" s="71"/>
      <c r="P345" s="197">
        <f>O345*H345</f>
        <v>0</v>
      </c>
      <c r="Q345" s="197">
        <v>4.4999999999999999E-4</v>
      </c>
      <c r="R345" s="197">
        <f>Q345*H345</f>
        <v>2.2499999999999998E-3</v>
      </c>
      <c r="S345" s="197">
        <v>0</v>
      </c>
      <c r="T345" s="19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9" t="s">
        <v>235</v>
      </c>
      <c r="AT345" s="199" t="s">
        <v>155</v>
      </c>
      <c r="AU345" s="199" t="s">
        <v>87</v>
      </c>
      <c r="AY345" s="17" t="s">
        <v>152</v>
      </c>
      <c r="BE345" s="200">
        <f>IF(N345="základní",J345,0)</f>
        <v>0</v>
      </c>
      <c r="BF345" s="200">
        <f>IF(N345="snížená",J345,0)</f>
        <v>0</v>
      </c>
      <c r="BG345" s="200">
        <f>IF(N345="zákl. přenesená",J345,0)</f>
        <v>0</v>
      </c>
      <c r="BH345" s="200">
        <f>IF(N345="sníž. přenesená",J345,0)</f>
        <v>0</v>
      </c>
      <c r="BI345" s="200">
        <f>IF(N345="nulová",J345,0)</f>
        <v>0</v>
      </c>
      <c r="BJ345" s="17" t="s">
        <v>85</v>
      </c>
      <c r="BK345" s="200">
        <f>ROUND(I345*H345,2)</f>
        <v>0</v>
      </c>
      <c r="BL345" s="17" t="s">
        <v>235</v>
      </c>
      <c r="BM345" s="199" t="s">
        <v>1926</v>
      </c>
    </row>
    <row r="346" spans="1:65" s="2" customFormat="1" ht="39">
      <c r="A346" s="34"/>
      <c r="B346" s="35"/>
      <c r="C346" s="36"/>
      <c r="D346" s="203" t="s">
        <v>172</v>
      </c>
      <c r="E346" s="36"/>
      <c r="F346" s="213" t="s">
        <v>1927</v>
      </c>
      <c r="G346" s="36"/>
      <c r="H346" s="36"/>
      <c r="I346" s="214"/>
      <c r="J346" s="36"/>
      <c r="K346" s="36"/>
      <c r="L346" s="39"/>
      <c r="M346" s="215"/>
      <c r="N346" s="216"/>
      <c r="O346" s="71"/>
      <c r="P346" s="71"/>
      <c r="Q346" s="71"/>
      <c r="R346" s="71"/>
      <c r="S346" s="71"/>
      <c r="T346" s="72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172</v>
      </c>
      <c r="AU346" s="17" t="s">
        <v>87</v>
      </c>
    </row>
    <row r="347" spans="1:65" s="2" customFormat="1" ht="33" customHeight="1">
      <c r="A347" s="34"/>
      <c r="B347" s="35"/>
      <c r="C347" s="187" t="s">
        <v>563</v>
      </c>
      <c r="D347" s="187" t="s">
        <v>155</v>
      </c>
      <c r="E347" s="188" t="s">
        <v>1928</v>
      </c>
      <c r="F347" s="189" t="s">
        <v>1929</v>
      </c>
      <c r="G347" s="190" t="s">
        <v>170</v>
      </c>
      <c r="H347" s="191">
        <v>8</v>
      </c>
      <c r="I347" s="192"/>
      <c r="J347" s="193">
        <f>ROUND(I347*H347,2)</f>
        <v>0</v>
      </c>
      <c r="K347" s="194"/>
      <c r="L347" s="39"/>
      <c r="M347" s="195" t="s">
        <v>1</v>
      </c>
      <c r="N347" s="196" t="s">
        <v>42</v>
      </c>
      <c r="O347" s="71"/>
      <c r="P347" s="197">
        <f>O347*H347</f>
        <v>0</v>
      </c>
      <c r="Q347" s="197">
        <v>1.89E-3</v>
      </c>
      <c r="R347" s="197">
        <f>Q347*H347</f>
        <v>1.512E-2</v>
      </c>
      <c r="S347" s="197">
        <v>0</v>
      </c>
      <c r="T347" s="19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9" t="s">
        <v>235</v>
      </c>
      <c r="AT347" s="199" t="s">
        <v>155</v>
      </c>
      <c r="AU347" s="199" t="s">
        <v>87</v>
      </c>
      <c r="AY347" s="17" t="s">
        <v>152</v>
      </c>
      <c r="BE347" s="200">
        <f>IF(N347="základní",J347,0)</f>
        <v>0</v>
      </c>
      <c r="BF347" s="200">
        <f>IF(N347="snížená",J347,0)</f>
        <v>0</v>
      </c>
      <c r="BG347" s="200">
        <f>IF(N347="zákl. přenesená",J347,0)</f>
        <v>0</v>
      </c>
      <c r="BH347" s="200">
        <f>IF(N347="sníž. přenesená",J347,0)</f>
        <v>0</v>
      </c>
      <c r="BI347" s="200">
        <f>IF(N347="nulová",J347,0)</f>
        <v>0</v>
      </c>
      <c r="BJ347" s="17" t="s">
        <v>85</v>
      </c>
      <c r="BK347" s="200">
        <f>ROUND(I347*H347,2)</f>
        <v>0</v>
      </c>
      <c r="BL347" s="17" t="s">
        <v>235</v>
      </c>
      <c r="BM347" s="199" t="s">
        <v>1930</v>
      </c>
    </row>
    <row r="348" spans="1:65" s="2" customFormat="1" ht="39">
      <c r="A348" s="34"/>
      <c r="B348" s="35"/>
      <c r="C348" s="36"/>
      <c r="D348" s="203" t="s">
        <v>172</v>
      </c>
      <c r="E348" s="36"/>
      <c r="F348" s="213" t="s">
        <v>1931</v>
      </c>
      <c r="G348" s="36"/>
      <c r="H348" s="36"/>
      <c r="I348" s="214"/>
      <c r="J348" s="36"/>
      <c r="K348" s="36"/>
      <c r="L348" s="39"/>
      <c r="M348" s="215"/>
      <c r="N348" s="216"/>
      <c r="O348" s="71"/>
      <c r="P348" s="71"/>
      <c r="Q348" s="71"/>
      <c r="R348" s="71"/>
      <c r="S348" s="71"/>
      <c r="T348" s="72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172</v>
      </c>
      <c r="AU348" s="17" t="s">
        <v>87</v>
      </c>
    </row>
    <row r="349" spans="1:65" s="13" customFormat="1" ht="11.25">
      <c r="B349" s="201"/>
      <c r="C349" s="202"/>
      <c r="D349" s="203" t="s">
        <v>161</v>
      </c>
      <c r="E349" s="204" t="s">
        <v>1</v>
      </c>
      <c r="F349" s="205" t="s">
        <v>1932</v>
      </c>
      <c r="G349" s="202"/>
      <c r="H349" s="206">
        <v>1</v>
      </c>
      <c r="I349" s="207"/>
      <c r="J349" s="202"/>
      <c r="K349" s="202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161</v>
      </c>
      <c r="AU349" s="212" t="s">
        <v>87</v>
      </c>
      <c r="AV349" s="13" t="s">
        <v>87</v>
      </c>
      <c r="AW349" s="13" t="s">
        <v>34</v>
      </c>
      <c r="AX349" s="13" t="s">
        <v>77</v>
      </c>
      <c r="AY349" s="212" t="s">
        <v>152</v>
      </c>
    </row>
    <row r="350" spans="1:65" s="13" customFormat="1" ht="11.25">
      <c r="B350" s="201"/>
      <c r="C350" s="202"/>
      <c r="D350" s="203" t="s">
        <v>161</v>
      </c>
      <c r="E350" s="204" t="s">
        <v>1</v>
      </c>
      <c r="F350" s="205" t="s">
        <v>1933</v>
      </c>
      <c r="G350" s="202"/>
      <c r="H350" s="206">
        <v>1</v>
      </c>
      <c r="I350" s="207"/>
      <c r="J350" s="202"/>
      <c r="K350" s="202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161</v>
      </c>
      <c r="AU350" s="212" t="s">
        <v>87</v>
      </c>
      <c r="AV350" s="13" t="s">
        <v>87</v>
      </c>
      <c r="AW350" s="13" t="s">
        <v>34</v>
      </c>
      <c r="AX350" s="13" t="s">
        <v>77</v>
      </c>
      <c r="AY350" s="212" t="s">
        <v>152</v>
      </c>
    </row>
    <row r="351" spans="1:65" s="13" customFormat="1" ht="11.25">
      <c r="B351" s="201"/>
      <c r="C351" s="202"/>
      <c r="D351" s="203" t="s">
        <v>161</v>
      </c>
      <c r="E351" s="204" t="s">
        <v>1</v>
      </c>
      <c r="F351" s="205" t="s">
        <v>1934</v>
      </c>
      <c r="G351" s="202"/>
      <c r="H351" s="206">
        <v>1</v>
      </c>
      <c r="I351" s="207"/>
      <c r="J351" s="202"/>
      <c r="K351" s="202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161</v>
      </c>
      <c r="AU351" s="212" t="s">
        <v>87</v>
      </c>
      <c r="AV351" s="13" t="s">
        <v>87</v>
      </c>
      <c r="AW351" s="13" t="s">
        <v>34</v>
      </c>
      <c r="AX351" s="13" t="s">
        <v>77</v>
      </c>
      <c r="AY351" s="212" t="s">
        <v>152</v>
      </c>
    </row>
    <row r="352" spans="1:65" s="13" customFormat="1" ht="11.25">
      <c r="B352" s="201"/>
      <c r="C352" s="202"/>
      <c r="D352" s="203" t="s">
        <v>161</v>
      </c>
      <c r="E352" s="204" t="s">
        <v>1</v>
      </c>
      <c r="F352" s="205" t="s">
        <v>1935</v>
      </c>
      <c r="G352" s="202"/>
      <c r="H352" s="206">
        <v>1</v>
      </c>
      <c r="I352" s="207"/>
      <c r="J352" s="202"/>
      <c r="K352" s="202"/>
      <c r="L352" s="208"/>
      <c r="M352" s="209"/>
      <c r="N352" s="210"/>
      <c r="O352" s="210"/>
      <c r="P352" s="210"/>
      <c r="Q352" s="210"/>
      <c r="R352" s="210"/>
      <c r="S352" s="210"/>
      <c r="T352" s="211"/>
      <c r="AT352" s="212" t="s">
        <v>161</v>
      </c>
      <c r="AU352" s="212" t="s">
        <v>87</v>
      </c>
      <c r="AV352" s="13" t="s">
        <v>87</v>
      </c>
      <c r="AW352" s="13" t="s">
        <v>34</v>
      </c>
      <c r="AX352" s="13" t="s">
        <v>77</v>
      </c>
      <c r="AY352" s="212" t="s">
        <v>152</v>
      </c>
    </row>
    <row r="353" spans="1:65" s="13" customFormat="1" ht="11.25">
      <c r="B353" s="201"/>
      <c r="C353" s="202"/>
      <c r="D353" s="203" t="s">
        <v>161</v>
      </c>
      <c r="E353" s="204" t="s">
        <v>1</v>
      </c>
      <c r="F353" s="205" t="s">
        <v>1936</v>
      </c>
      <c r="G353" s="202"/>
      <c r="H353" s="206">
        <v>1</v>
      </c>
      <c r="I353" s="207"/>
      <c r="J353" s="202"/>
      <c r="K353" s="202"/>
      <c r="L353" s="208"/>
      <c r="M353" s="209"/>
      <c r="N353" s="210"/>
      <c r="O353" s="210"/>
      <c r="P353" s="210"/>
      <c r="Q353" s="210"/>
      <c r="R353" s="210"/>
      <c r="S353" s="210"/>
      <c r="T353" s="211"/>
      <c r="AT353" s="212" t="s">
        <v>161</v>
      </c>
      <c r="AU353" s="212" t="s">
        <v>87</v>
      </c>
      <c r="AV353" s="13" t="s">
        <v>87</v>
      </c>
      <c r="AW353" s="13" t="s">
        <v>34</v>
      </c>
      <c r="AX353" s="13" t="s">
        <v>77</v>
      </c>
      <c r="AY353" s="212" t="s">
        <v>152</v>
      </c>
    </row>
    <row r="354" spans="1:65" s="13" customFormat="1" ht="11.25">
      <c r="B354" s="201"/>
      <c r="C354" s="202"/>
      <c r="D354" s="203" t="s">
        <v>161</v>
      </c>
      <c r="E354" s="204" t="s">
        <v>1</v>
      </c>
      <c r="F354" s="205" t="s">
        <v>1937</v>
      </c>
      <c r="G354" s="202"/>
      <c r="H354" s="206">
        <v>3</v>
      </c>
      <c r="I354" s="207"/>
      <c r="J354" s="202"/>
      <c r="K354" s="202"/>
      <c r="L354" s="208"/>
      <c r="M354" s="209"/>
      <c r="N354" s="210"/>
      <c r="O354" s="210"/>
      <c r="P354" s="210"/>
      <c r="Q354" s="210"/>
      <c r="R354" s="210"/>
      <c r="S354" s="210"/>
      <c r="T354" s="211"/>
      <c r="AT354" s="212" t="s">
        <v>161</v>
      </c>
      <c r="AU354" s="212" t="s">
        <v>87</v>
      </c>
      <c r="AV354" s="13" t="s">
        <v>87</v>
      </c>
      <c r="AW354" s="13" t="s">
        <v>34</v>
      </c>
      <c r="AX354" s="13" t="s">
        <v>77</v>
      </c>
      <c r="AY354" s="212" t="s">
        <v>152</v>
      </c>
    </row>
    <row r="355" spans="1:65" s="14" customFormat="1" ht="11.25">
      <c r="B355" s="217"/>
      <c r="C355" s="218"/>
      <c r="D355" s="203" t="s">
        <v>161</v>
      </c>
      <c r="E355" s="219" t="s">
        <v>1</v>
      </c>
      <c r="F355" s="220" t="s">
        <v>203</v>
      </c>
      <c r="G355" s="218"/>
      <c r="H355" s="221">
        <v>8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161</v>
      </c>
      <c r="AU355" s="227" t="s">
        <v>87</v>
      </c>
      <c r="AV355" s="14" t="s">
        <v>159</v>
      </c>
      <c r="AW355" s="14" t="s">
        <v>34</v>
      </c>
      <c r="AX355" s="14" t="s">
        <v>85</v>
      </c>
      <c r="AY355" s="227" t="s">
        <v>152</v>
      </c>
    </row>
    <row r="356" spans="1:65" s="2" customFormat="1" ht="16.5" customHeight="1">
      <c r="A356" s="34"/>
      <c r="B356" s="35"/>
      <c r="C356" s="187" t="s">
        <v>568</v>
      </c>
      <c r="D356" s="187" t="s">
        <v>155</v>
      </c>
      <c r="E356" s="188" t="s">
        <v>1938</v>
      </c>
      <c r="F356" s="189" t="s">
        <v>1939</v>
      </c>
      <c r="G356" s="190" t="s">
        <v>192</v>
      </c>
      <c r="H356" s="191">
        <v>8</v>
      </c>
      <c r="I356" s="192"/>
      <c r="J356" s="193">
        <f>ROUND(I356*H356,2)</f>
        <v>0</v>
      </c>
      <c r="K356" s="194"/>
      <c r="L356" s="39"/>
      <c r="M356" s="195" t="s">
        <v>1</v>
      </c>
      <c r="N356" s="196" t="s">
        <v>42</v>
      </c>
      <c r="O356" s="71"/>
      <c r="P356" s="197">
        <f>O356*H356</f>
        <v>0</v>
      </c>
      <c r="Q356" s="197">
        <v>2E-3</v>
      </c>
      <c r="R356" s="197">
        <f>Q356*H356</f>
        <v>1.6E-2</v>
      </c>
      <c r="S356" s="197">
        <v>0</v>
      </c>
      <c r="T356" s="19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9" t="s">
        <v>235</v>
      </c>
      <c r="AT356" s="199" t="s">
        <v>155</v>
      </c>
      <c r="AU356" s="199" t="s">
        <v>87</v>
      </c>
      <c r="AY356" s="17" t="s">
        <v>152</v>
      </c>
      <c r="BE356" s="200">
        <f>IF(N356="základní",J356,0)</f>
        <v>0</v>
      </c>
      <c r="BF356" s="200">
        <f>IF(N356="snížená",J356,0)</f>
        <v>0</v>
      </c>
      <c r="BG356" s="200">
        <f>IF(N356="zákl. přenesená",J356,0)</f>
        <v>0</v>
      </c>
      <c r="BH356" s="200">
        <f>IF(N356="sníž. přenesená",J356,0)</f>
        <v>0</v>
      </c>
      <c r="BI356" s="200">
        <f>IF(N356="nulová",J356,0)</f>
        <v>0</v>
      </c>
      <c r="BJ356" s="17" t="s">
        <v>85</v>
      </c>
      <c r="BK356" s="200">
        <f>ROUND(I356*H356,2)</f>
        <v>0</v>
      </c>
      <c r="BL356" s="17" t="s">
        <v>235</v>
      </c>
      <c r="BM356" s="199" t="s">
        <v>1940</v>
      </c>
    </row>
    <row r="357" spans="1:65" s="2" customFormat="1" ht="24.2" customHeight="1">
      <c r="A357" s="34"/>
      <c r="B357" s="35"/>
      <c r="C357" s="187" t="s">
        <v>574</v>
      </c>
      <c r="D357" s="187" t="s">
        <v>155</v>
      </c>
      <c r="E357" s="188" t="s">
        <v>1941</v>
      </c>
      <c r="F357" s="189" t="s">
        <v>1942</v>
      </c>
      <c r="G357" s="190" t="s">
        <v>198</v>
      </c>
      <c r="H357" s="191">
        <v>134</v>
      </c>
      <c r="I357" s="192"/>
      <c r="J357" s="193">
        <f>ROUND(I357*H357,2)</f>
        <v>0</v>
      </c>
      <c r="K357" s="194"/>
      <c r="L357" s="39"/>
      <c r="M357" s="195" t="s">
        <v>1</v>
      </c>
      <c r="N357" s="196" t="s">
        <v>42</v>
      </c>
      <c r="O357" s="71"/>
      <c r="P357" s="197">
        <f>O357*H357</f>
        <v>0</v>
      </c>
      <c r="Q357" s="197">
        <v>1.9000000000000001E-4</v>
      </c>
      <c r="R357" s="197">
        <f>Q357*H357</f>
        <v>2.546E-2</v>
      </c>
      <c r="S357" s="197">
        <v>0</v>
      </c>
      <c r="T357" s="19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9" t="s">
        <v>235</v>
      </c>
      <c r="AT357" s="199" t="s">
        <v>155</v>
      </c>
      <c r="AU357" s="199" t="s">
        <v>87</v>
      </c>
      <c r="AY357" s="17" t="s">
        <v>152</v>
      </c>
      <c r="BE357" s="200">
        <f>IF(N357="základní",J357,0)</f>
        <v>0</v>
      </c>
      <c r="BF357" s="200">
        <f>IF(N357="snížená",J357,0)</f>
        <v>0</v>
      </c>
      <c r="BG357" s="200">
        <f>IF(N357="zákl. přenesená",J357,0)</f>
        <v>0</v>
      </c>
      <c r="BH357" s="200">
        <f>IF(N357="sníž. přenesená",J357,0)</f>
        <v>0</v>
      </c>
      <c r="BI357" s="200">
        <f>IF(N357="nulová",J357,0)</f>
        <v>0</v>
      </c>
      <c r="BJ357" s="17" t="s">
        <v>85</v>
      </c>
      <c r="BK357" s="200">
        <f>ROUND(I357*H357,2)</f>
        <v>0</v>
      </c>
      <c r="BL357" s="17" t="s">
        <v>235</v>
      </c>
      <c r="BM357" s="199" t="s">
        <v>1943</v>
      </c>
    </row>
    <row r="358" spans="1:65" s="2" customFormat="1" ht="21.75" customHeight="1">
      <c r="A358" s="34"/>
      <c r="B358" s="35"/>
      <c r="C358" s="187" t="s">
        <v>578</v>
      </c>
      <c r="D358" s="187" t="s">
        <v>155</v>
      </c>
      <c r="E358" s="188" t="s">
        <v>1944</v>
      </c>
      <c r="F358" s="189" t="s">
        <v>1945</v>
      </c>
      <c r="G358" s="190" t="s">
        <v>198</v>
      </c>
      <c r="H358" s="191">
        <v>134</v>
      </c>
      <c r="I358" s="192"/>
      <c r="J358" s="193">
        <f>ROUND(I358*H358,2)</f>
        <v>0</v>
      </c>
      <c r="K358" s="194"/>
      <c r="L358" s="39"/>
      <c r="M358" s="195" t="s">
        <v>1</v>
      </c>
      <c r="N358" s="196" t="s">
        <v>42</v>
      </c>
      <c r="O358" s="71"/>
      <c r="P358" s="197">
        <f>O358*H358</f>
        <v>0</v>
      </c>
      <c r="Q358" s="197">
        <v>1.0000000000000001E-5</v>
      </c>
      <c r="R358" s="197">
        <f>Q358*H358</f>
        <v>1.34E-3</v>
      </c>
      <c r="S358" s="197">
        <v>0</v>
      </c>
      <c r="T358" s="19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9" t="s">
        <v>235</v>
      </c>
      <c r="AT358" s="199" t="s">
        <v>155</v>
      </c>
      <c r="AU358" s="199" t="s">
        <v>87</v>
      </c>
      <c r="AY358" s="17" t="s">
        <v>152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7" t="s">
        <v>85</v>
      </c>
      <c r="BK358" s="200">
        <f>ROUND(I358*H358,2)</f>
        <v>0</v>
      </c>
      <c r="BL358" s="17" t="s">
        <v>235</v>
      </c>
      <c r="BM358" s="199" t="s">
        <v>1946</v>
      </c>
    </row>
    <row r="359" spans="1:65" s="2" customFormat="1" ht="24.2" customHeight="1">
      <c r="A359" s="34"/>
      <c r="B359" s="35"/>
      <c r="C359" s="187" t="s">
        <v>583</v>
      </c>
      <c r="D359" s="187" t="s">
        <v>155</v>
      </c>
      <c r="E359" s="188" t="s">
        <v>1947</v>
      </c>
      <c r="F359" s="189" t="s">
        <v>1948</v>
      </c>
      <c r="G359" s="190" t="s">
        <v>307</v>
      </c>
      <c r="H359" s="239"/>
      <c r="I359" s="192"/>
      <c r="J359" s="193">
        <f>ROUND(I359*H359,2)</f>
        <v>0</v>
      </c>
      <c r="K359" s="194"/>
      <c r="L359" s="39"/>
      <c r="M359" s="195" t="s">
        <v>1</v>
      </c>
      <c r="N359" s="196" t="s">
        <v>42</v>
      </c>
      <c r="O359" s="71"/>
      <c r="P359" s="197">
        <f>O359*H359</f>
        <v>0</v>
      </c>
      <c r="Q359" s="197">
        <v>0</v>
      </c>
      <c r="R359" s="197">
        <f>Q359*H359</f>
        <v>0</v>
      </c>
      <c r="S359" s="197">
        <v>0</v>
      </c>
      <c r="T359" s="19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9" t="s">
        <v>235</v>
      </c>
      <c r="AT359" s="199" t="s">
        <v>155</v>
      </c>
      <c r="AU359" s="199" t="s">
        <v>87</v>
      </c>
      <c r="AY359" s="17" t="s">
        <v>152</v>
      </c>
      <c r="BE359" s="200">
        <f>IF(N359="základní",J359,0)</f>
        <v>0</v>
      </c>
      <c r="BF359" s="200">
        <f>IF(N359="snížená",J359,0)</f>
        <v>0</v>
      </c>
      <c r="BG359" s="200">
        <f>IF(N359="zákl. přenesená",J359,0)</f>
        <v>0</v>
      </c>
      <c r="BH359" s="200">
        <f>IF(N359="sníž. přenesená",J359,0)</f>
        <v>0</v>
      </c>
      <c r="BI359" s="200">
        <f>IF(N359="nulová",J359,0)</f>
        <v>0</v>
      </c>
      <c r="BJ359" s="17" t="s">
        <v>85</v>
      </c>
      <c r="BK359" s="200">
        <f>ROUND(I359*H359,2)</f>
        <v>0</v>
      </c>
      <c r="BL359" s="17" t="s">
        <v>235</v>
      </c>
      <c r="BM359" s="199" t="s">
        <v>1949</v>
      </c>
    </row>
    <row r="360" spans="1:65" s="12" customFormat="1" ht="22.9" customHeight="1">
      <c r="B360" s="171"/>
      <c r="C360" s="172"/>
      <c r="D360" s="173" t="s">
        <v>76</v>
      </c>
      <c r="E360" s="185" t="s">
        <v>1950</v>
      </c>
      <c r="F360" s="185" t="s">
        <v>1951</v>
      </c>
      <c r="G360" s="172"/>
      <c r="H360" s="172"/>
      <c r="I360" s="175"/>
      <c r="J360" s="186">
        <f>BK360</f>
        <v>0</v>
      </c>
      <c r="K360" s="172"/>
      <c r="L360" s="177"/>
      <c r="M360" s="178"/>
      <c r="N360" s="179"/>
      <c r="O360" s="179"/>
      <c r="P360" s="180">
        <f>SUM(P361:P396)</f>
        <v>0</v>
      </c>
      <c r="Q360" s="179"/>
      <c r="R360" s="180">
        <f>SUM(R361:R396)</f>
        <v>0.31407685220000003</v>
      </c>
      <c r="S360" s="179"/>
      <c r="T360" s="181">
        <f>SUM(T361:T396)</f>
        <v>0.41138999999999998</v>
      </c>
      <c r="AR360" s="182" t="s">
        <v>87</v>
      </c>
      <c r="AT360" s="183" t="s">
        <v>76</v>
      </c>
      <c r="AU360" s="183" t="s">
        <v>85</v>
      </c>
      <c r="AY360" s="182" t="s">
        <v>152</v>
      </c>
      <c r="BK360" s="184">
        <f>SUM(BK361:BK396)</f>
        <v>0</v>
      </c>
    </row>
    <row r="361" spans="1:65" s="2" customFormat="1" ht="16.5" customHeight="1">
      <c r="A361" s="34"/>
      <c r="B361" s="35"/>
      <c r="C361" s="187" t="s">
        <v>588</v>
      </c>
      <c r="D361" s="187" t="s">
        <v>155</v>
      </c>
      <c r="E361" s="188" t="s">
        <v>1952</v>
      </c>
      <c r="F361" s="189" t="s">
        <v>1953</v>
      </c>
      <c r="G361" s="190" t="s">
        <v>192</v>
      </c>
      <c r="H361" s="191">
        <v>2</v>
      </c>
      <c r="I361" s="192"/>
      <c r="J361" s="193">
        <f t="shared" ref="J361:J381" si="20">ROUND(I361*H361,2)</f>
        <v>0</v>
      </c>
      <c r="K361" s="194"/>
      <c r="L361" s="39"/>
      <c r="M361" s="195" t="s">
        <v>1</v>
      </c>
      <c r="N361" s="196" t="s">
        <v>42</v>
      </c>
      <c r="O361" s="71"/>
      <c r="P361" s="197">
        <f t="shared" ref="P361:P381" si="21">O361*H361</f>
        <v>0</v>
      </c>
      <c r="Q361" s="197">
        <v>0</v>
      </c>
      <c r="R361" s="197">
        <f t="shared" ref="R361:R381" si="22">Q361*H361</f>
        <v>0</v>
      </c>
      <c r="S361" s="197">
        <v>1.933E-2</v>
      </c>
      <c r="T361" s="198">
        <f t="shared" ref="T361:T381" si="23">S361*H361</f>
        <v>3.866E-2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9" t="s">
        <v>235</v>
      </c>
      <c r="AT361" s="199" t="s">
        <v>155</v>
      </c>
      <c r="AU361" s="199" t="s">
        <v>87</v>
      </c>
      <c r="AY361" s="17" t="s">
        <v>152</v>
      </c>
      <c r="BE361" s="200">
        <f t="shared" ref="BE361:BE381" si="24">IF(N361="základní",J361,0)</f>
        <v>0</v>
      </c>
      <c r="BF361" s="200">
        <f t="shared" ref="BF361:BF381" si="25">IF(N361="snížená",J361,0)</f>
        <v>0</v>
      </c>
      <c r="BG361" s="200">
        <f t="shared" ref="BG361:BG381" si="26">IF(N361="zákl. přenesená",J361,0)</f>
        <v>0</v>
      </c>
      <c r="BH361" s="200">
        <f t="shared" ref="BH361:BH381" si="27">IF(N361="sníž. přenesená",J361,0)</f>
        <v>0</v>
      </c>
      <c r="BI361" s="200">
        <f t="shared" ref="BI361:BI381" si="28">IF(N361="nulová",J361,0)</f>
        <v>0</v>
      </c>
      <c r="BJ361" s="17" t="s">
        <v>85</v>
      </c>
      <c r="BK361" s="200">
        <f t="shared" ref="BK361:BK381" si="29">ROUND(I361*H361,2)</f>
        <v>0</v>
      </c>
      <c r="BL361" s="17" t="s">
        <v>235</v>
      </c>
      <c r="BM361" s="199" t="s">
        <v>1954</v>
      </c>
    </row>
    <row r="362" spans="1:65" s="2" customFormat="1" ht="24.2" customHeight="1">
      <c r="A362" s="34"/>
      <c r="B362" s="35"/>
      <c r="C362" s="187" t="s">
        <v>592</v>
      </c>
      <c r="D362" s="187" t="s">
        <v>155</v>
      </c>
      <c r="E362" s="188" t="s">
        <v>1955</v>
      </c>
      <c r="F362" s="189" t="s">
        <v>1956</v>
      </c>
      <c r="G362" s="190" t="s">
        <v>192</v>
      </c>
      <c r="H362" s="191">
        <v>2</v>
      </c>
      <c r="I362" s="192"/>
      <c r="J362" s="193">
        <f t="shared" si="20"/>
        <v>0</v>
      </c>
      <c r="K362" s="194"/>
      <c r="L362" s="39"/>
      <c r="M362" s="195" t="s">
        <v>1</v>
      </c>
      <c r="N362" s="196" t="s">
        <v>42</v>
      </c>
      <c r="O362" s="71"/>
      <c r="P362" s="197">
        <f t="shared" si="21"/>
        <v>0</v>
      </c>
      <c r="Q362" s="197">
        <v>1.6969999999999999E-2</v>
      </c>
      <c r="R362" s="197">
        <f t="shared" si="22"/>
        <v>3.3939999999999998E-2</v>
      </c>
      <c r="S362" s="197">
        <v>0</v>
      </c>
      <c r="T362" s="198">
        <f t="shared" si="23"/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9" t="s">
        <v>235</v>
      </c>
      <c r="AT362" s="199" t="s">
        <v>155</v>
      </c>
      <c r="AU362" s="199" t="s">
        <v>87</v>
      </c>
      <c r="AY362" s="17" t="s">
        <v>152</v>
      </c>
      <c r="BE362" s="200">
        <f t="shared" si="24"/>
        <v>0</v>
      </c>
      <c r="BF362" s="200">
        <f t="shared" si="25"/>
        <v>0</v>
      </c>
      <c r="BG362" s="200">
        <f t="shared" si="26"/>
        <v>0</v>
      </c>
      <c r="BH362" s="200">
        <f t="shared" si="27"/>
        <v>0</v>
      </c>
      <c r="BI362" s="200">
        <f t="shared" si="28"/>
        <v>0</v>
      </c>
      <c r="BJ362" s="17" t="s">
        <v>85</v>
      </c>
      <c r="BK362" s="200">
        <f t="shared" si="29"/>
        <v>0</v>
      </c>
      <c r="BL362" s="17" t="s">
        <v>235</v>
      </c>
      <c r="BM362" s="199" t="s">
        <v>1957</v>
      </c>
    </row>
    <row r="363" spans="1:65" s="2" customFormat="1" ht="16.5" customHeight="1">
      <c r="A363" s="34"/>
      <c r="B363" s="35"/>
      <c r="C363" s="187" t="s">
        <v>920</v>
      </c>
      <c r="D363" s="187" t="s">
        <v>155</v>
      </c>
      <c r="E363" s="188" t="s">
        <v>1958</v>
      </c>
      <c r="F363" s="189" t="s">
        <v>1959</v>
      </c>
      <c r="G363" s="190" t="s">
        <v>192</v>
      </c>
      <c r="H363" s="191">
        <v>3</v>
      </c>
      <c r="I363" s="192"/>
      <c r="J363" s="193">
        <f t="shared" si="20"/>
        <v>0</v>
      </c>
      <c r="K363" s="194"/>
      <c r="L363" s="39"/>
      <c r="M363" s="195" t="s">
        <v>1</v>
      </c>
      <c r="N363" s="196" t="s">
        <v>42</v>
      </c>
      <c r="O363" s="71"/>
      <c r="P363" s="197">
        <f t="shared" si="21"/>
        <v>0</v>
      </c>
      <c r="Q363" s="197">
        <v>0</v>
      </c>
      <c r="R363" s="197">
        <f t="shared" si="22"/>
        <v>0</v>
      </c>
      <c r="S363" s="197">
        <v>1.9460000000000002E-2</v>
      </c>
      <c r="T363" s="198">
        <f t="shared" si="23"/>
        <v>5.8380000000000001E-2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9" t="s">
        <v>235</v>
      </c>
      <c r="AT363" s="199" t="s">
        <v>155</v>
      </c>
      <c r="AU363" s="199" t="s">
        <v>87</v>
      </c>
      <c r="AY363" s="17" t="s">
        <v>152</v>
      </c>
      <c r="BE363" s="200">
        <f t="shared" si="24"/>
        <v>0</v>
      </c>
      <c r="BF363" s="200">
        <f t="shared" si="25"/>
        <v>0</v>
      </c>
      <c r="BG363" s="200">
        <f t="shared" si="26"/>
        <v>0</v>
      </c>
      <c r="BH363" s="200">
        <f t="shared" si="27"/>
        <v>0</v>
      </c>
      <c r="BI363" s="200">
        <f t="shared" si="28"/>
        <v>0</v>
      </c>
      <c r="BJ363" s="17" t="s">
        <v>85</v>
      </c>
      <c r="BK363" s="200">
        <f t="shared" si="29"/>
        <v>0</v>
      </c>
      <c r="BL363" s="17" t="s">
        <v>235</v>
      </c>
      <c r="BM363" s="199" t="s">
        <v>1960</v>
      </c>
    </row>
    <row r="364" spans="1:65" s="2" customFormat="1" ht="24.2" customHeight="1">
      <c r="A364" s="34"/>
      <c r="B364" s="35"/>
      <c r="C364" s="187" t="s">
        <v>924</v>
      </c>
      <c r="D364" s="187" t="s">
        <v>155</v>
      </c>
      <c r="E364" s="188" t="s">
        <v>1961</v>
      </c>
      <c r="F364" s="189" t="s">
        <v>1962</v>
      </c>
      <c r="G364" s="190" t="s">
        <v>192</v>
      </c>
      <c r="H364" s="191">
        <v>2</v>
      </c>
      <c r="I364" s="192"/>
      <c r="J364" s="193">
        <f t="shared" si="20"/>
        <v>0</v>
      </c>
      <c r="K364" s="194"/>
      <c r="L364" s="39"/>
      <c r="M364" s="195" t="s">
        <v>1</v>
      </c>
      <c r="N364" s="196" t="s">
        <v>42</v>
      </c>
      <c r="O364" s="71"/>
      <c r="P364" s="197">
        <f t="shared" si="21"/>
        <v>0</v>
      </c>
      <c r="Q364" s="197">
        <v>1.197E-2</v>
      </c>
      <c r="R364" s="197">
        <f t="shared" si="22"/>
        <v>2.3939999999999999E-2</v>
      </c>
      <c r="S364" s="197">
        <v>0</v>
      </c>
      <c r="T364" s="198">
        <f t="shared" si="23"/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9" t="s">
        <v>235</v>
      </c>
      <c r="AT364" s="199" t="s">
        <v>155</v>
      </c>
      <c r="AU364" s="199" t="s">
        <v>87</v>
      </c>
      <c r="AY364" s="17" t="s">
        <v>152</v>
      </c>
      <c r="BE364" s="200">
        <f t="shared" si="24"/>
        <v>0</v>
      </c>
      <c r="BF364" s="200">
        <f t="shared" si="25"/>
        <v>0</v>
      </c>
      <c r="BG364" s="200">
        <f t="shared" si="26"/>
        <v>0</v>
      </c>
      <c r="BH364" s="200">
        <f t="shared" si="27"/>
        <v>0</v>
      </c>
      <c r="BI364" s="200">
        <f t="shared" si="28"/>
        <v>0</v>
      </c>
      <c r="BJ364" s="17" t="s">
        <v>85</v>
      </c>
      <c r="BK364" s="200">
        <f t="shared" si="29"/>
        <v>0</v>
      </c>
      <c r="BL364" s="17" t="s">
        <v>235</v>
      </c>
      <c r="BM364" s="199" t="s">
        <v>1963</v>
      </c>
    </row>
    <row r="365" spans="1:65" s="2" customFormat="1" ht="24.2" customHeight="1">
      <c r="A365" s="34"/>
      <c r="B365" s="35"/>
      <c r="C365" s="187" t="s">
        <v>929</v>
      </c>
      <c r="D365" s="187" t="s">
        <v>155</v>
      </c>
      <c r="E365" s="188" t="s">
        <v>1964</v>
      </c>
      <c r="F365" s="189" t="s">
        <v>1965</v>
      </c>
      <c r="G365" s="190" t="s">
        <v>192</v>
      </c>
      <c r="H365" s="191">
        <v>1</v>
      </c>
      <c r="I365" s="192"/>
      <c r="J365" s="193">
        <f t="shared" si="20"/>
        <v>0</v>
      </c>
      <c r="K365" s="194"/>
      <c r="L365" s="39"/>
      <c r="M365" s="195" t="s">
        <v>1</v>
      </c>
      <c r="N365" s="196" t="s">
        <v>42</v>
      </c>
      <c r="O365" s="71"/>
      <c r="P365" s="197">
        <f t="shared" si="21"/>
        <v>0</v>
      </c>
      <c r="Q365" s="197">
        <v>1.396E-2</v>
      </c>
      <c r="R365" s="197">
        <f t="shared" si="22"/>
        <v>1.396E-2</v>
      </c>
      <c r="S365" s="197">
        <v>0</v>
      </c>
      <c r="T365" s="198">
        <f t="shared" si="23"/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9" t="s">
        <v>235</v>
      </c>
      <c r="AT365" s="199" t="s">
        <v>155</v>
      </c>
      <c r="AU365" s="199" t="s">
        <v>87</v>
      </c>
      <c r="AY365" s="17" t="s">
        <v>152</v>
      </c>
      <c r="BE365" s="200">
        <f t="shared" si="24"/>
        <v>0</v>
      </c>
      <c r="BF365" s="200">
        <f t="shared" si="25"/>
        <v>0</v>
      </c>
      <c r="BG365" s="200">
        <f t="shared" si="26"/>
        <v>0</v>
      </c>
      <c r="BH365" s="200">
        <f t="shared" si="27"/>
        <v>0</v>
      </c>
      <c r="BI365" s="200">
        <f t="shared" si="28"/>
        <v>0</v>
      </c>
      <c r="BJ365" s="17" t="s">
        <v>85</v>
      </c>
      <c r="BK365" s="200">
        <f t="shared" si="29"/>
        <v>0</v>
      </c>
      <c r="BL365" s="17" t="s">
        <v>235</v>
      </c>
      <c r="BM365" s="199" t="s">
        <v>1966</v>
      </c>
    </row>
    <row r="366" spans="1:65" s="2" customFormat="1" ht="21.75" customHeight="1">
      <c r="A366" s="34"/>
      <c r="B366" s="35"/>
      <c r="C366" s="187" t="s">
        <v>934</v>
      </c>
      <c r="D366" s="187" t="s">
        <v>155</v>
      </c>
      <c r="E366" s="188" t="s">
        <v>1967</v>
      </c>
      <c r="F366" s="189" t="s">
        <v>1968</v>
      </c>
      <c r="G366" s="190" t="s">
        <v>192</v>
      </c>
      <c r="H366" s="191">
        <v>1</v>
      </c>
      <c r="I366" s="192"/>
      <c r="J366" s="193">
        <f t="shared" si="20"/>
        <v>0</v>
      </c>
      <c r="K366" s="194"/>
      <c r="L366" s="39"/>
      <c r="M366" s="195" t="s">
        <v>1</v>
      </c>
      <c r="N366" s="196" t="s">
        <v>42</v>
      </c>
      <c r="O366" s="71"/>
      <c r="P366" s="197">
        <f t="shared" si="21"/>
        <v>0</v>
      </c>
      <c r="Q366" s="197">
        <v>0</v>
      </c>
      <c r="R366" s="197">
        <f t="shared" si="22"/>
        <v>0</v>
      </c>
      <c r="S366" s="197">
        <v>8.7999999999999995E-2</v>
      </c>
      <c r="T366" s="198">
        <f t="shared" si="23"/>
        <v>8.7999999999999995E-2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9" t="s">
        <v>235</v>
      </c>
      <c r="AT366" s="199" t="s">
        <v>155</v>
      </c>
      <c r="AU366" s="199" t="s">
        <v>87</v>
      </c>
      <c r="AY366" s="17" t="s">
        <v>152</v>
      </c>
      <c r="BE366" s="200">
        <f t="shared" si="24"/>
        <v>0</v>
      </c>
      <c r="BF366" s="200">
        <f t="shared" si="25"/>
        <v>0</v>
      </c>
      <c r="BG366" s="200">
        <f t="shared" si="26"/>
        <v>0</v>
      </c>
      <c r="BH366" s="200">
        <f t="shared" si="27"/>
        <v>0</v>
      </c>
      <c r="BI366" s="200">
        <f t="shared" si="28"/>
        <v>0</v>
      </c>
      <c r="BJ366" s="17" t="s">
        <v>85</v>
      </c>
      <c r="BK366" s="200">
        <f t="shared" si="29"/>
        <v>0</v>
      </c>
      <c r="BL366" s="17" t="s">
        <v>235</v>
      </c>
      <c r="BM366" s="199" t="s">
        <v>1969</v>
      </c>
    </row>
    <row r="367" spans="1:65" s="2" customFormat="1" ht="21.75" customHeight="1">
      <c r="A367" s="34"/>
      <c r="B367" s="35"/>
      <c r="C367" s="187" t="s">
        <v>940</v>
      </c>
      <c r="D367" s="187" t="s">
        <v>155</v>
      </c>
      <c r="E367" s="188" t="s">
        <v>1970</v>
      </c>
      <c r="F367" s="189" t="s">
        <v>1971</v>
      </c>
      <c r="G367" s="190" t="s">
        <v>192</v>
      </c>
      <c r="H367" s="191">
        <v>1</v>
      </c>
      <c r="I367" s="192"/>
      <c r="J367" s="193">
        <f t="shared" si="20"/>
        <v>0</v>
      </c>
      <c r="K367" s="194"/>
      <c r="L367" s="39"/>
      <c r="M367" s="195" t="s">
        <v>1</v>
      </c>
      <c r="N367" s="196" t="s">
        <v>42</v>
      </c>
      <c r="O367" s="71"/>
      <c r="P367" s="197">
        <f t="shared" si="21"/>
        <v>0</v>
      </c>
      <c r="Q367" s="197">
        <v>0</v>
      </c>
      <c r="R367" s="197">
        <f t="shared" si="22"/>
        <v>0</v>
      </c>
      <c r="S367" s="197">
        <v>2.4500000000000001E-2</v>
      </c>
      <c r="T367" s="198">
        <f t="shared" si="23"/>
        <v>2.4500000000000001E-2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9" t="s">
        <v>235</v>
      </c>
      <c r="AT367" s="199" t="s">
        <v>155</v>
      </c>
      <c r="AU367" s="199" t="s">
        <v>87</v>
      </c>
      <c r="AY367" s="17" t="s">
        <v>152</v>
      </c>
      <c r="BE367" s="200">
        <f t="shared" si="24"/>
        <v>0</v>
      </c>
      <c r="BF367" s="200">
        <f t="shared" si="25"/>
        <v>0</v>
      </c>
      <c r="BG367" s="200">
        <f t="shared" si="26"/>
        <v>0</v>
      </c>
      <c r="BH367" s="200">
        <f t="shared" si="27"/>
        <v>0</v>
      </c>
      <c r="BI367" s="200">
        <f t="shared" si="28"/>
        <v>0</v>
      </c>
      <c r="BJ367" s="17" t="s">
        <v>85</v>
      </c>
      <c r="BK367" s="200">
        <f t="shared" si="29"/>
        <v>0</v>
      </c>
      <c r="BL367" s="17" t="s">
        <v>235</v>
      </c>
      <c r="BM367" s="199" t="s">
        <v>1972</v>
      </c>
    </row>
    <row r="368" spans="1:65" s="2" customFormat="1" ht="24.2" customHeight="1">
      <c r="A368" s="34"/>
      <c r="B368" s="35"/>
      <c r="C368" s="187" t="s">
        <v>944</v>
      </c>
      <c r="D368" s="187" t="s">
        <v>155</v>
      </c>
      <c r="E368" s="188" t="s">
        <v>1973</v>
      </c>
      <c r="F368" s="189" t="s">
        <v>1974</v>
      </c>
      <c r="G368" s="190" t="s">
        <v>192</v>
      </c>
      <c r="H368" s="191">
        <v>1</v>
      </c>
      <c r="I368" s="192"/>
      <c r="J368" s="193">
        <f t="shared" si="20"/>
        <v>0</v>
      </c>
      <c r="K368" s="194"/>
      <c r="L368" s="39"/>
      <c r="M368" s="195" t="s">
        <v>1</v>
      </c>
      <c r="N368" s="196" t="s">
        <v>42</v>
      </c>
      <c r="O368" s="71"/>
      <c r="P368" s="197">
        <f t="shared" si="21"/>
        <v>0</v>
      </c>
      <c r="Q368" s="197">
        <v>3.4684752200000002E-2</v>
      </c>
      <c r="R368" s="197">
        <f t="shared" si="22"/>
        <v>3.4684752200000002E-2</v>
      </c>
      <c r="S368" s="197">
        <v>0</v>
      </c>
      <c r="T368" s="198">
        <f t="shared" si="23"/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9" t="s">
        <v>235</v>
      </c>
      <c r="AT368" s="199" t="s">
        <v>155</v>
      </c>
      <c r="AU368" s="199" t="s">
        <v>87</v>
      </c>
      <c r="AY368" s="17" t="s">
        <v>152</v>
      </c>
      <c r="BE368" s="200">
        <f t="shared" si="24"/>
        <v>0</v>
      </c>
      <c r="BF368" s="200">
        <f t="shared" si="25"/>
        <v>0</v>
      </c>
      <c r="BG368" s="200">
        <f t="shared" si="26"/>
        <v>0</v>
      </c>
      <c r="BH368" s="200">
        <f t="shared" si="27"/>
        <v>0</v>
      </c>
      <c r="BI368" s="200">
        <f t="shared" si="28"/>
        <v>0</v>
      </c>
      <c r="BJ368" s="17" t="s">
        <v>85</v>
      </c>
      <c r="BK368" s="200">
        <f t="shared" si="29"/>
        <v>0</v>
      </c>
      <c r="BL368" s="17" t="s">
        <v>235</v>
      </c>
      <c r="BM368" s="199" t="s">
        <v>1975</v>
      </c>
    </row>
    <row r="369" spans="1:65" s="2" customFormat="1" ht="37.9" customHeight="1">
      <c r="A369" s="34"/>
      <c r="B369" s="35"/>
      <c r="C369" s="187" t="s">
        <v>950</v>
      </c>
      <c r="D369" s="187" t="s">
        <v>155</v>
      </c>
      <c r="E369" s="188" t="s">
        <v>1976</v>
      </c>
      <c r="F369" s="189" t="s">
        <v>1977</v>
      </c>
      <c r="G369" s="190" t="s">
        <v>192</v>
      </c>
      <c r="H369" s="191">
        <v>1</v>
      </c>
      <c r="I369" s="192"/>
      <c r="J369" s="193">
        <f t="shared" si="20"/>
        <v>0</v>
      </c>
      <c r="K369" s="194"/>
      <c r="L369" s="39"/>
      <c r="M369" s="195" t="s">
        <v>1</v>
      </c>
      <c r="N369" s="196" t="s">
        <v>42</v>
      </c>
      <c r="O369" s="71"/>
      <c r="P369" s="197">
        <f t="shared" si="21"/>
        <v>0</v>
      </c>
      <c r="Q369" s="197">
        <v>3.6462099999999997E-2</v>
      </c>
      <c r="R369" s="197">
        <f t="shared" si="22"/>
        <v>3.6462099999999997E-2</v>
      </c>
      <c r="S369" s="197">
        <v>0</v>
      </c>
      <c r="T369" s="198">
        <f t="shared" si="23"/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9" t="s">
        <v>235</v>
      </c>
      <c r="AT369" s="199" t="s">
        <v>155</v>
      </c>
      <c r="AU369" s="199" t="s">
        <v>87</v>
      </c>
      <c r="AY369" s="17" t="s">
        <v>152</v>
      </c>
      <c r="BE369" s="200">
        <f t="shared" si="24"/>
        <v>0</v>
      </c>
      <c r="BF369" s="200">
        <f t="shared" si="25"/>
        <v>0</v>
      </c>
      <c r="BG369" s="200">
        <f t="shared" si="26"/>
        <v>0</v>
      </c>
      <c r="BH369" s="200">
        <f t="shared" si="27"/>
        <v>0</v>
      </c>
      <c r="BI369" s="200">
        <f t="shared" si="28"/>
        <v>0</v>
      </c>
      <c r="BJ369" s="17" t="s">
        <v>85</v>
      </c>
      <c r="BK369" s="200">
        <f t="shared" si="29"/>
        <v>0</v>
      </c>
      <c r="BL369" s="17" t="s">
        <v>235</v>
      </c>
      <c r="BM369" s="199" t="s">
        <v>1978</v>
      </c>
    </row>
    <row r="370" spans="1:65" s="2" customFormat="1" ht="24.2" customHeight="1">
      <c r="A370" s="34"/>
      <c r="B370" s="35"/>
      <c r="C370" s="187" t="s">
        <v>955</v>
      </c>
      <c r="D370" s="187" t="s">
        <v>155</v>
      </c>
      <c r="E370" s="188" t="s">
        <v>1979</v>
      </c>
      <c r="F370" s="189" t="s">
        <v>1980</v>
      </c>
      <c r="G370" s="190" t="s">
        <v>192</v>
      </c>
      <c r="H370" s="191">
        <v>1</v>
      </c>
      <c r="I370" s="192"/>
      <c r="J370" s="193">
        <f t="shared" si="20"/>
        <v>0</v>
      </c>
      <c r="K370" s="194"/>
      <c r="L370" s="39"/>
      <c r="M370" s="195" t="s">
        <v>1</v>
      </c>
      <c r="N370" s="196" t="s">
        <v>42</v>
      </c>
      <c r="O370" s="71"/>
      <c r="P370" s="197">
        <f t="shared" si="21"/>
        <v>0</v>
      </c>
      <c r="Q370" s="197">
        <v>0</v>
      </c>
      <c r="R370" s="197">
        <f t="shared" si="22"/>
        <v>0</v>
      </c>
      <c r="S370" s="197">
        <v>1.7299999999999999E-2</v>
      </c>
      <c r="T370" s="198">
        <f t="shared" si="23"/>
        <v>1.7299999999999999E-2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9" t="s">
        <v>235</v>
      </c>
      <c r="AT370" s="199" t="s">
        <v>155</v>
      </c>
      <c r="AU370" s="199" t="s">
        <v>87</v>
      </c>
      <c r="AY370" s="17" t="s">
        <v>152</v>
      </c>
      <c r="BE370" s="200">
        <f t="shared" si="24"/>
        <v>0</v>
      </c>
      <c r="BF370" s="200">
        <f t="shared" si="25"/>
        <v>0</v>
      </c>
      <c r="BG370" s="200">
        <f t="shared" si="26"/>
        <v>0</v>
      </c>
      <c r="BH370" s="200">
        <f t="shared" si="27"/>
        <v>0</v>
      </c>
      <c r="BI370" s="200">
        <f t="shared" si="28"/>
        <v>0</v>
      </c>
      <c r="BJ370" s="17" t="s">
        <v>85</v>
      </c>
      <c r="BK370" s="200">
        <f t="shared" si="29"/>
        <v>0</v>
      </c>
      <c r="BL370" s="17" t="s">
        <v>235</v>
      </c>
      <c r="BM370" s="199" t="s">
        <v>1981</v>
      </c>
    </row>
    <row r="371" spans="1:65" s="2" customFormat="1" ht="16.5" customHeight="1">
      <c r="A371" s="34"/>
      <c r="B371" s="35"/>
      <c r="C371" s="187" t="s">
        <v>961</v>
      </c>
      <c r="D371" s="187" t="s">
        <v>155</v>
      </c>
      <c r="E371" s="188" t="s">
        <v>1982</v>
      </c>
      <c r="F371" s="189" t="s">
        <v>1983</v>
      </c>
      <c r="G371" s="190" t="s">
        <v>192</v>
      </c>
      <c r="H371" s="191">
        <v>2</v>
      </c>
      <c r="I371" s="192"/>
      <c r="J371" s="193">
        <f t="shared" si="20"/>
        <v>0</v>
      </c>
      <c r="K371" s="194"/>
      <c r="L371" s="39"/>
      <c r="M371" s="195" t="s">
        <v>1</v>
      </c>
      <c r="N371" s="196" t="s">
        <v>42</v>
      </c>
      <c r="O371" s="71"/>
      <c r="P371" s="197">
        <f t="shared" si="21"/>
        <v>0</v>
      </c>
      <c r="Q371" s="197">
        <v>4.2999999999999999E-4</v>
      </c>
      <c r="R371" s="197">
        <f t="shared" si="22"/>
        <v>8.5999999999999998E-4</v>
      </c>
      <c r="S371" s="197">
        <v>0</v>
      </c>
      <c r="T371" s="198">
        <f t="shared" si="23"/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9" t="s">
        <v>235</v>
      </c>
      <c r="AT371" s="199" t="s">
        <v>155</v>
      </c>
      <c r="AU371" s="199" t="s">
        <v>87</v>
      </c>
      <c r="AY371" s="17" t="s">
        <v>152</v>
      </c>
      <c r="BE371" s="200">
        <f t="shared" si="24"/>
        <v>0</v>
      </c>
      <c r="BF371" s="200">
        <f t="shared" si="25"/>
        <v>0</v>
      </c>
      <c r="BG371" s="200">
        <f t="shared" si="26"/>
        <v>0</v>
      </c>
      <c r="BH371" s="200">
        <f t="shared" si="27"/>
        <v>0</v>
      </c>
      <c r="BI371" s="200">
        <f t="shared" si="28"/>
        <v>0</v>
      </c>
      <c r="BJ371" s="17" t="s">
        <v>85</v>
      </c>
      <c r="BK371" s="200">
        <f t="shared" si="29"/>
        <v>0</v>
      </c>
      <c r="BL371" s="17" t="s">
        <v>235</v>
      </c>
      <c r="BM371" s="199" t="s">
        <v>1984</v>
      </c>
    </row>
    <row r="372" spans="1:65" s="2" customFormat="1" ht="21.75" customHeight="1">
      <c r="A372" s="34"/>
      <c r="B372" s="35"/>
      <c r="C372" s="228" t="s">
        <v>967</v>
      </c>
      <c r="D372" s="228" t="s">
        <v>263</v>
      </c>
      <c r="E372" s="229" t="s">
        <v>1985</v>
      </c>
      <c r="F372" s="230" t="s">
        <v>1986</v>
      </c>
      <c r="G372" s="231" t="s">
        <v>170</v>
      </c>
      <c r="H372" s="232">
        <v>2</v>
      </c>
      <c r="I372" s="233"/>
      <c r="J372" s="234">
        <f t="shared" si="20"/>
        <v>0</v>
      </c>
      <c r="K372" s="235"/>
      <c r="L372" s="236"/>
      <c r="M372" s="237" t="s">
        <v>1</v>
      </c>
      <c r="N372" s="238" t="s">
        <v>42</v>
      </c>
      <c r="O372" s="71"/>
      <c r="P372" s="197">
        <f t="shared" si="21"/>
        <v>0</v>
      </c>
      <c r="Q372" s="197">
        <v>6.4999999999999997E-3</v>
      </c>
      <c r="R372" s="197">
        <f t="shared" si="22"/>
        <v>1.2999999999999999E-2</v>
      </c>
      <c r="S372" s="197">
        <v>0</v>
      </c>
      <c r="T372" s="198">
        <f t="shared" si="23"/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9" t="s">
        <v>285</v>
      </c>
      <c r="AT372" s="199" t="s">
        <v>263</v>
      </c>
      <c r="AU372" s="199" t="s">
        <v>87</v>
      </c>
      <c r="AY372" s="17" t="s">
        <v>152</v>
      </c>
      <c r="BE372" s="200">
        <f t="shared" si="24"/>
        <v>0</v>
      </c>
      <c r="BF372" s="200">
        <f t="shared" si="25"/>
        <v>0</v>
      </c>
      <c r="BG372" s="200">
        <f t="shared" si="26"/>
        <v>0</v>
      </c>
      <c r="BH372" s="200">
        <f t="shared" si="27"/>
        <v>0</v>
      </c>
      <c r="BI372" s="200">
        <f t="shared" si="28"/>
        <v>0</v>
      </c>
      <c r="BJ372" s="17" t="s">
        <v>85</v>
      </c>
      <c r="BK372" s="200">
        <f t="shared" si="29"/>
        <v>0</v>
      </c>
      <c r="BL372" s="17" t="s">
        <v>235</v>
      </c>
      <c r="BM372" s="199" t="s">
        <v>1987</v>
      </c>
    </row>
    <row r="373" spans="1:65" s="2" customFormat="1" ht="16.5" customHeight="1">
      <c r="A373" s="34"/>
      <c r="B373" s="35"/>
      <c r="C373" s="187" t="s">
        <v>974</v>
      </c>
      <c r="D373" s="187" t="s">
        <v>155</v>
      </c>
      <c r="E373" s="188" t="s">
        <v>1988</v>
      </c>
      <c r="F373" s="189" t="s">
        <v>1989</v>
      </c>
      <c r="G373" s="190" t="s">
        <v>192</v>
      </c>
      <c r="H373" s="191">
        <v>1</v>
      </c>
      <c r="I373" s="192"/>
      <c r="J373" s="193">
        <f t="shared" si="20"/>
        <v>0</v>
      </c>
      <c r="K373" s="194"/>
      <c r="L373" s="39"/>
      <c r="M373" s="195" t="s">
        <v>1</v>
      </c>
      <c r="N373" s="196" t="s">
        <v>42</v>
      </c>
      <c r="O373" s="71"/>
      <c r="P373" s="197">
        <f t="shared" si="21"/>
        <v>0</v>
      </c>
      <c r="Q373" s="197">
        <v>0</v>
      </c>
      <c r="R373" s="197">
        <f t="shared" si="22"/>
        <v>0</v>
      </c>
      <c r="S373" s="197">
        <v>1.7500000000000002E-2</v>
      </c>
      <c r="T373" s="198">
        <f t="shared" si="23"/>
        <v>1.7500000000000002E-2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9" t="s">
        <v>235</v>
      </c>
      <c r="AT373" s="199" t="s">
        <v>155</v>
      </c>
      <c r="AU373" s="199" t="s">
        <v>87</v>
      </c>
      <c r="AY373" s="17" t="s">
        <v>152</v>
      </c>
      <c r="BE373" s="200">
        <f t="shared" si="24"/>
        <v>0</v>
      </c>
      <c r="BF373" s="200">
        <f t="shared" si="25"/>
        <v>0</v>
      </c>
      <c r="BG373" s="200">
        <f t="shared" si="26"/>
        <v>0</v>
      </c>
      <c r="BH373" s="200">
        <f t="shared" si="27"/>
        <v>0</v>
      </c>
      <c r="BI373" s="200">
        <f t="shared" si="28"/>
        <v>0</v>
      </c>
      <c r="BJ373" s="17" t="s">
        <v>85</v>
      </c>
      <c r="BK373" s="200">
        <f t="shared" si="29"/>
        <v>0</v>
      </c>
      <c r="BL373" s="17" t="s">
        <v>235</v>
      </c>
      <c r="BM373" s="199" t="s">
        <v>1990</v>
      </c>
    </row>
    <row r="374" spans="1:65" s="2" customFormat="1" ht="21.75" customHeight="1">
      <c r="A374" s="34"/>
      <c r="B374" s="35"/>
      <c r="C374" s="187" t="s">
        <v>980</v>
      </c>
      <c r="D374" s="187" t="s">
        <v>155</v>
      </c>
      <c r="E374" s="188" t="s">
        <v>1991</v>
      </c>
      <c r="F374" s="189" t="s">
        <v>1992</v>
      </c>
      <c r="G374" s="190" t="s">
        <v>192</v>
      </c>
      <c r="H374" s="191">
        <v>1</v>
      </c>
      <c r="I374" s="192"/>
      <c r="J374" s="193">
        <f t="shared" si="20"/>
        <v>0</v>
      </c>
      <c r="K374" s="194"/>
      <c r="L374" s="39"/>
      <c r="M374" s="195" t="s">
        <v>1</v>
      </c>
      <c r="N374" s="196" t="s">
        <v>42</v>
      </c>
      <c r="O374" s="71"/>
      <c r="P374" s="197">
        <f t="shared" si="21"/>
        <v>0</v>
      </c>
      <c r="Q374" s="197">
        <v>0</v>
      </c>
      <c r="R374" s="197">
        <f t="shared" si="22"/>
        <v>0</v>
      </c>
      <c r="S374" s="197">
        <v>0.155</v>
      </c>
      <c r="T374" s="198">
        <f t="shared" si="23"/>
        <v>0.155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9" t="s">
        <v>235</v>
      </c>
      <c r="AT374" s="199" t="s">
        <v>155</v>
      </c>
      <c r="AU374" s="199" t="s">
        <v>87</v>
      </c>
      <c r="AY374" s="17" t="s">
        <v>152</v>
      </c>
      <c r="BE374" s="200">
        <f t="shared" si="24"/>
        <v>0</v>
      </c>
      <c r="BF374" s="200">
        <f t="shared" si="25"/>
        <v>0</v>
      </c>
      <c r="BG374" s="200">
        <f t="shared" si="26"/>
        <v>0</v>
      </c>
      <c r="BH374" s="200">
        <f t="shared" si="27"/>
        <v>0</v>
      </c>
      <c r="BI374" s="200">
        <f t="shared" si="28"/>
        <v>0</v>
      </c>
      <c r="BJ374" s="17" t="s">
        <v>85</v>
      </c>
      <c r="BK374" s="200">
        <f t="shared" si="29"/>
        <v>0</v>
      </c>
      <c r="BL374" s="17" t="s">
        <v>235</v>
      </c>
      <c r="BM374" s="199" t="s">
        <v>1993</v>
      </c>
    </row>
    <row r="375" spans="1:65" s="2" customFormat="1" ht="24.2" customHeight="1">
      <c r="A375" s="34"/>
      <c r="B375" s="35"/>
      <c r="C375" s="187" t="s">
        <v>986</v>
      </c>
      <c r="D375" s="187" t="s">
        <v>155</v>
      </c>
      <c r="E375" s="188" t="s">
        <v>1994</v>
      </c>
      <c r="F375" s="189" t="s">
        <v>1995</v>
      </c>
      <c r="G375" s="190" t="s">
        <v>192</v>
      </c>
      <c r="H375" s="191">
        <v>3</v>
      </c>
      <c r="I375" s="192"/>
      <c r="J375" s="193">
        <f t="shared" si="20"/>
        <v>0</v>
      </c>
      <c r="K375" s="194"/>
      <c r="L375" s="39"/>
      <c r="M375" s="195" t="s">
        <v>1</v>
      </c>
      <c r="N375" s="196" t="s">
        <v>42</v>
      </c>
      <c r="O375" s="71"/>
      <c r="P375" s="197">
        <f t="shared" si="21"/>
        <v>0</v>
      </c>
      <c r="Q375" s="197">
        <v>1.0659999999999999E-2</v>
      </c>
      <c r="R375" s="197">
        <f t="shared" si="22"/>
        <v>3.1979999999999995E-2</v>
      </c>
      <c r="S375" s="197">
        <v>0</v>
      </c>
      <c r="T375" s="198">
        <f t="shared" si="23"/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9" t="s">
        <v>235</v>
      </c>
      <c r="AT375" s="199" t="s">
        <v>155</v>
      </c>
      <c r="AU375" s="199" t="s">
        <v>87</v>
      </c>
      <c r="AY375" s="17" t="s">
        <v>152</v>
      </c>
      <c r="BE375" s="200">
        <f t="shared" si="24"/>
        <v>0</v>
      </c>
      <c r="BF375" s="200">
        <f t="shared" si="25"/>
        <v>0</v>
      </c>
      <c r="BG375" s="200">
        <f t="shared" si="26"/>
        <v>0</v>
      </c>
      <c r="BH375" s="200">
        <f t="shared" si="27"/>
        <v>0</v>
      </c>
      <c r="BI375" s="200">
        <f t="shared" si="28"/>
        <v>0</v>
      </c>
      <c r="BJ375" s="17" t="s">
        <v>85</v>
      </c>
      <c r="BK375" s="200">
        <f t="shared" si="29"/>
        <v>0</v>
      </c>
      <c r="BL375" s="17" t="s">
        <v>235</v>
      </c>
      <c r="BM375" s="199" t="s">
        <v>1996</v>
      </c>
    </row>
    <row r="376" spans="1:65" s="2" customFormat="1" ht="24.2" customHeight="1">
      <c r="A376" s="34"/>
      <c r="B376" s="35"/>
      <c r="C376" s="187" t="s">
        <v>991</v>
      </c>
      <c r="D376" s="187" t="s">
        <v>155</v>
      </c>
      <c r="E376" s="188" t="s">
        <v>1997</v>
      </c>
      <c r="F376" s="189" t="s">
        <v>1998</v>
      </c>
      <c r="G376" s="190" t="s">
        <v>192</v>
      </c>
      <c r="H376" s="191">
        <v>1</v>
      </c>
      <c r="I376" s="192"/>
      <c r="J376" s="193">
        <f t="shared" si="20"/>
        <v>0</v>
      </c>
      <c r="K376" s="194"/>
      <c r="L376" s="39"/>
      <c r="M376" s="195" t="s">
        <v>1</v>
      </c>
      <c r="N376" s="196" t="s">
        <v>42</v>
      </c>
      <c r="O376" s="71"/>
      <c r="P376" s="197">
        <f t="shared" si="21"/>
        <v>0</v>
      </c>
      <c r="Q376" s="197">
        <v>7.8340000000000007E-2</v>
      </c>
      <c r="R376" s="197">
        <f t="shared" si="22"/>
        <v>7.8340000000000007E-2</v>
      </c>
      <c r="S376" s="197">
        <v>0</v>
      </c>
      <c r="T376" s="198">
        <f t="shared" si="23"/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9" t="s">
        <v>235</v>
      </c>
      <c r="AT376" s="199" t="s">
        <v>155</v>
      </c>
      <c r="AU376" s="199" t="s">
        <v>87</v>
      </c>
      <c r="AY376" s="17" t="s">
        <v>152</v>
      </c>
      <c r="BE376" s="200">
        <f t="shared" si="24"/>
        <v>0</v>
      </c>
      <c r="BF376" s="200">
        <f t="shared" si="25"/>
        <v>0</v>
      </c>
      <c r="BG376" s="200">
        <f t="shared" si="26"/>
        <v>0</v>
      </c>
      <c r="BH376" s="200">
        <f t="shared" si="27"/>
        <v>0</v>
      </c>
      <c r="BI376" s="200">
        <f t="shared" si="28"/>
        <v>0</v>
      </c>
      <c r="BJ376" s="17" t="s">
        <v>85</v>
      </c>
      <c r="BK376" s="200">
        <f t="shared" si="29"/>
        <v>0</v>
      </c>
      <c r="BL376" s="17" t="s">
        <v>235</v>
      </c>
      <c r="BM376" s="199" t="s">
        <v>1999</v>
      </c>
    </row>
    <row r="377" spans="1:65" s="2" customFormat="1" ht="16.5" customHeight="1">
      <c r="A377" s="34"/>
      <c r="B377" s="35"/>
      <c r="C377" s="187" t="s">
        <v>997</v>
      </c>
      <c r="D377" s="187" t="s">
        <v>155</v>
      </c>
      <c r="E377" s="188" t="s">
        <v>2000</v>
      </c>
      <c r="F377" s="189" t="s">
        <v>2001</v>
      </c>
      <c r="G377" s="190" t="s">
        <v>192</v>
      </c>
      <c r="H377" s="191">
        <v>5</v>
      </c>
      <c r="I377" s="192"/>
      <c r="J377" s="193">
        <f t="shared" si="20"/>
        <v>0</v>
      </c>
      <c r="K377" s="194"/>
      <c r="L377" s="39"/>
      <c r="M377" s="195" t="s">
        <v>1</v>
      </c>
      <c r="N377" s="196" t="s">
        <v>42</v>
      </c>
      <c r="O377" s="71"/>
      <c r="P377" s="197">
        <f t="shared" si="21"/>
        <v>0</v>
      </c>
      <c r="Q377" s="197">
        <v>0</v>
      </c>
      <c r="R377" s="197">
        <f t="shared" si="22"/>
        <v>0</v>
      </c>
      <c r="S377" s="197">
        <v>1.56E-3</v>
      </c>
      <c r="T377" s="198">
        <f t="shared" si="23"/>
        <v>7.7999999999999996E-3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9" t="s">
        <v>235</v>
      </c>
      <c r="AT377" s="199" t="s">
        <v>155</v>
      </c>
      <c r="AU377" s="199" t="s">
        <v>87</v>
      </c>
      <c r="AY377" s="17" t="s">
        <v>152</v>
      </c>
      <c r="BE377" s="200">
        <f t="shared" si="24"/>
        <v>0</v>
      </c>
      <c r="BF377" s="200">
        <f t="shared" si="25"/>
        <v>0</v>
      </c>
      <c r="BG377" s="200">
        <f t="shared" si="26"/>
        <v>0</v>
      </c>
      <c r="BH377" s="200">
        <f t="shared" si="27"/>
        <v>0</v>
      </c>
      <c r="BI377" s="200">
        <f t="shared" si="28"/>
        <v>0</v>
      </c>
      <c r="BJ377" s="17" t="s">
        <v>85</v>
      </c>
      <c r="BK377" s="200">
        <f t="shared" si="29"/>
        <v>0</v>
      </c>
      <c r="BL377" s="17" t="s">
        <v>235</v>
      </c>
      <c r="BM377" s="199" t="s">
        <v>2002</v>
      </c>
    </row>
    <row r="378" spans="1:65" s="2" customFormat="1" ht="24.2" customHeight="1">
      <c r="A378" s="34"/>
      <c r="B378" s="35"/>
      <c r="C378" s="187" t="s">
        <v>1002</v>
      </c>
      <c r="D378" s="187" t="s">
        <v>155</v>
      </c>
      <c r="E378" s="188" t="s">
        <v>2003</v>
      </c>
      <c r="F378" s="189" t="s">
        <v>2004</v>
      </c>
      <c r="G378" s="190" t="s">
        <v>192</v>
      </c>
      <c r="H378" s="191">
        <v>2</v>
      </c>
      <c r="I378" s="192"/>
      <c r="J378" s="193">
        <f t="shared" si="20"/>
        <v>0</v>
      </c>
      <c r="K378" s="194"/>
      <c r="L378" s="39"/>
      <c r="M378" s="195" t="s">
        <v>1</v>
      </c>
      <c r="N378" s="196" t="s">
        <v>42</v>
      </c>
      <c r="O378" s="71"/>
      <c r="P378" s="197">
        <f t="shared" si="21"/>
        <v>0</v>
      </c>
      <c r="Q378" s="197">
        <v>1.8E-3</v>
      </c>
      <c r="R378" s="197">
        <f t="shared" si="22"/>
        <v>3.5999999999999999E-3</v>
      </c>
      <c r="S378" s="197">
        <v>0</v>
      </c>
      <c r="T378" s="198">
        <f t="shared" si="23"/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9" t="s">
        <v>235</v>
      </c>
      <c r="AT378" s="199" t="s">
        <v>155</v>
      </c>
      <c r="AU378" s="199" t="s">
        <v>87</v>
      </c>
      <c r="AY378" s="17" t="s">
        <v>152</v>
      </c>
      <c r="BE378" s="200">
        <f t="shared" si="24"/>
        <v>0</v>
      </c>
      <c r="BF378" s="200">
        <f t="shared" si="25"/>
        <v>0</v>
      </c>
      <c r="BG378" s="200">
        <f t="shared" si="26"/>
        <v>0</v>
      </c>
      <c r="BH378" s="200">
        <f t="shared" si="27"/>
        <v>0</v>
      </c>
      <c r="BI378" s="200">
        <f t="shared" si="28"/>
        <v>0</v>
      </c>
      <c r="BJ378" s="17" t="s">
        <v>85</v>
      </c>
      <c r="BK378" s="200">
        <f t="shared" si="29"/>
        <v>0</v>
      </c>
      <c r="BL378" s="17" t="s">
        <v>235</v>
      </c>
      <c r="BM378" s="199" t="s">
        <v>2005</v>
      </c>
    </row>
    <row r="379" spans="1:65" s="2" customFormat="1" ht="21.75" customHeight="1">
      <c r="A379" s="34"/>
      <c r="B379" s="35"/>
      <c r="C379" s="187" t="s">
        <v>1009</v>
      </c>
      <c r="D379" s="187" t="s">
        <v>155</v>
      </c>
      <c r="E379" s="188" t="s">
        <v>2006</v>
      </c>
      <c r="F379" s="189" t="s">
        <v>2007</v>
      </c>
      <c r="G379" s="190" t="s">
        <v>192</v>
      </c>
      <c r="H379" s="191">
        <v>3</v>
      </c>
      <c r="I379" s="192"/>
      <c r="J379" s="193">
        <f t="shared" si="20"/>
        <v>0</v>
      </c>
      <c r="K379" s="194"/>
      <c r="L379" s="39"/>
      <c r="M379" s="195" t="s">
        <v>1</v>
      </c>
      <c r="N379" s="196" t="s">
        <v>42</v>
      </c>
      <c r="O379" s="71"/>
      <c r="P379" s="197">
        <f t="shared" si="21"/>
        <v>0</v>
      </c>
      <c r="Q379" s="197">
        <v>1.8E-3</v>
      </c>
      <c r="R379" s="197">
        <f t="shared" si="22"/>
        <v>5.4000000000000003E-3</v>
      </c>
      <c r="S379" s="197">
        <v>0</v>
      </c>
      <c r="T379" s="198">
        <f t="shared" si="23"/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9" t="s">
        <v>235</v>
      </c>
      <c r="AT379" s="199" t="s">
        <v>155</v>
      </c>
      <c r="AU379" s="199" t="s">
        <v>87</v>
      </c>
      <c r="AY379" s="17" t="s">
        <v>152</v>
      </c>
      <c r="BE379" s="200">
        <f t="shared" si="24"/>
        <v>0</v>
      </c>
      <c r="BF379" s="200">
        <f t="shared" si="25"/>
        <v>0</v>
      </c>
      <c r="BG379" s="200">
        <f t="shared" si="26"/>
        <v>0</v>
      </c>
      <c r="BH379" s="200">
        <f t="shared" si="27"/>
        <v>0</v>
      </c>
      <c r="BI379" s="200">
        <f t="shared" si="28"/>
        <v>0</v>
      </c>
      <c r="BJ379" s="17" t="s">
        <v>85</v>
      </c>
      <c r="BK379" s="200">
        <f t="shared" si="29"/>
        <v>0</v>
      </c>
      <c r="BL379" s="17" t="s">
        <v>235</v>
      </c>
      <c r="BM379" s="199" t="s">
        <v>2008</v>
      </c>
    </row>
    <row r="380" spans="1:65" s="2" customFormat="1" ht="24.2" customHeight="1">
      <c r="A380" s="34"/>
      <c r="B380" s="35"/>
      <c r="C380" s="187" t="s">
        <v>1013</v>
      </c>
      <c r="D380" s="187" t="s">
        <v>155</v>
      </c>
      <c r="E380" s="188" t="s">
        <v>2009</v>
      </c>
      <c r="F380" s="189" t="s">
        <v>2010</v>
      </c>
      <c r="G380" s="190" t="s">
        <v>170</v>
      </c>
      <c r="H380" s="191">
        <v>1</v>
      </c>
      <c r="I380" s="192"/>
      <c r="J380" s="193">
        <f t="shared" si="20"/>
        <v>0</v>
      </c>
      <c r="K380" s="194"/>
      <c r="L380" s="39"/>
      <c r="M380" s="195" t="s">
        <v>1</v>
      </c>
      <c r="N380" s="196" t="s">
        <v>42</v>
      </c>
      <c r="O380" s="71"/>
      <c r="P380" s="197">
        <f t="shared" si="21"/>
        <v>0</v>
      </c>
      <c r="Q380" s="197">
        <v>1.2E-4</v>
      </c>
      <c r="R380" s="197">
        <f t="shared" si="22"/>
        <v>1.2E-4</v>
      </c>
      <c r="S380" s="197">
        <v>0</v>
      </c>
      <c r="T380" s="198">
        <f t="shared" si="23"/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9" t="s">
        <v>235</v>
      </c>
      <c r="AT380" s="199" t="s">
        <v>155</v>
      </c>
      <c r="AU380" s="199" t="s">
        <v>87</v>
      </c>
      <c r="AY380" s="17" t="s">
        <v>152</v>
      </c>
      <c r="BE380" s="200">
        <f t="shared" si="24"/>
        <v>0</v>
      </c>
      <c r="BF380" s="200">
        <f t="shared" si="25"/>
        <v>0</v>
      </c>
      <c r="BG380" s="200">
        <f t="shared" si="26"/>
        <v>0</v>
      </c>
      <c r="BH380" s="200">
        <f t="shared" si="27"/>
        <v>0</v>
      </c>
      <c r="BI380" s="200">
        <f t="shared" si="28"/>
        <v>0</v>
      </c>
      <c r="BJ380" s="17" t="s">
        <v>85</v>
      </c>
      <c r="BK380" s="200">
        <f t="shared" si="29"/>
        <v>0</v>
      </c>
      <c r="BL380" s="17" t="s">
        <v>235</v>
      </c>
      <c r="BM380" s="199" t="s">
        <v>2011</v>
      </c>
    </row>
    <row r="381" spans="1:65" s="2" customFormat="1" ht="24.2" customHeight="1">
      <c r="A381" s="34"/>
      <c r="B381" s="35"/>
      <c r="C381" s="228" t="s">
        <v>1018</v>
      </c>
      <c r="D381" s="228" t="s">
        <v>263</v>
      </c>
      <c r="E381" s="229" t="s">
        <v>2012</v>
      </c>
      <c r="F381" s="230" t="s">
        <v>2013</v>
      </c>
      <c r="G381" s="231" t="s">
        <v>170</v>
      </c>
      <c r="H381" s="232">
        <v>1</v>
      </c>
      <c r="I381" s="233"/>
      <c r="J381" s="234">
        <f t="shared" si="20"/>
        <v>0</v>
      </c>
      <c r="K381" s="235"/>
      <c r="L381" s="236"/>
      <c r="M381" s="237" t="s">
        <v>1</v>
      </c>
      <c r="N381" s="238" t="s">
        <v>42</v>
      </c>
      <c r="O381" s="71"/>
      <c r="P381" s="197">
        <f t="shared" si="21"/>
        <v>0</v>
      </c>
      <c r="Q381" s="197">
        <v>5.3800000000000002E-3</v>
      </c>
      <c r="R381" s="197">
        <f t="shared" si="22"/>
        <v>5.3800000000000002E-3</v>
      </c>
      <c r="S381" s="197">
        <v>0</v>
      </c>
      <c r="T381" s="198">
        <f t="shared" si="23"/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9" t="s">
        <v>285</v>
      </c>
      <c r="AT381" s="199" t="s">
        <v>263</v>
      </c>
      <c r="AU381" s="199" t="s">
        <v>87</v>
      </c>
      <c r="AY381" s="17" t="s">
        <v>152</v>
      </c>
      <c r="BE381" s="200">
        <f t="shared" si="24"/>
        <v>0</v>
      </c>
      <c r="BF381" s="200">
        <f t="shared" si="25"/>
        <v>0</v>
      </c>
      <c r="BG381" s="200">
        <f t="shared" si="26"/>
        <v>0</v>
      </c>
      <c r="BH381" s="200">
        <f t="shared" si="27"/>
        <v>0</v>
      </c>
      <c r="BI381" s="200">
        <f t="shared" si="28"/>
        <v>0</v>
      </c>
      <c r="BJ381" s="17" t="s">
        <v>85</v>
      </c>
      <c r="BK381" s="200">
        <f t="shared" si="29"/>
        <v>0</v>
      </c>
      <c r="BL381" s="17" t="s">
        <v>235</v>
      </c>
      <c r="BM381" s="199" t="s">
        <v>2014</v>
      </c>
    </row>
    <row r="382" spans="1:65" s="2" customFormat="1" ht="29.25">
      <c r="A382" s="34"/>
      <c r="B382" s="35"/>
      <c r="C382" s="36"/>
      <c r="D382" s="203" t="s">
        <v>172</v>
      </c>
      <c r="E382" s="36"/>
      <c r="F382" s="213" t="s">
        <v>2015</v>
      </c>
      <c r="G382" s="36"/>
      <c r="H382" s="36"/>
      <c r="I382" s="214"/>
      <c r="J382" s="36"/>
      <c r="K382" s="36"/>
      <c r="L382" s="39"/>
      <c r="M382" s="215"/>
      <c r="N382" s="216"/>
      <c r="O382" s="71"/>
      <c r="P382" s="71"/>
      <c r="Q382" s="71"/>
      <c r="R382" s="71"/>
      <c r="S382" s="71"/>
      <c r="T382" s="72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172</v>
      </c>
      <c r="AU382" s="17" t="s">
        <v>87</v>
      </c>
    </row>
    <row r="383" spans="1:65" s="2" customFormat="1" ht="16.5" customHeight="1">
      <c r="A383" s="34"/>
      <c r="B383" s="35"/>
      <c r="C383" s="187" t="s">
        <v>1024</v>
      </c>
      <c r="D383" s="187" t="s">
        <v>155</v>
      </c>
      <c r="E383" s="188" t="s">
        <v>2016</v>
      </c>
      <c r="F383" s="189" t="s">
        <v>2017</v>
      </c>
      <c r="G383" s="190" t="s">
        <v>170</v>
      </c>
      <c r="H383" s="191">
        <v>5</v>
      </c>
      <c r="I383" s="192"/>
      <c r="J383" s="193">
        <f t="shared" ref="J383:J396" si="30">ROUND(I383*H383,2)</f>
        <v>0</v>
      </c>
      <c r="K383" s="194"/>
      <c r="L383" s="39"/>
      <c r="M383" s="195" t="s">
        <v>1</v>
      </c>
      <c r="N383" s="196" t="s">
        <v>42</v>
      </c>
      <c r="O383" s="71"/>
      <c r="P383" s="197">
        <f t="shared" ref="P383:P396" si="31">O383*H383</f>
        <v>0</v>
      </c>
      <c r="Q383" s="197">
        <v>0</v>
      </c>
      <c r="R383" s="197">
        <f t="shared" ref="R383:R396" si="32">Q383*H383</f>
        <v>0</v>
      </c>
      <c r="S383" s="197">
        <v>8.4999999999999995E-4</v>
      </c>
      <c r="T383" s="198">
        <f t="shared" ref="T383:T396" si="33">S383*H383</f>
        <v>4.2499999999999994E-3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9" t="s">
        <v>235</v>
      </c>
      <c r="AT383" s="199" t="s">
        <v>155</v>
      </c>
      <c r="AU383" s="199" t="s">
        <v>87</v>
      </c>
      <c r="AY383" s="17" t="s">
        <v>152</v>
      </c>
      <c r="BE383" s="200">
        <f t="shared" ref="BE383:BE396" si="34">IF(N383="základní",J383,0)</f>
        <v>0</v>
      </c>
      <c r="BF383" s="200">
        <f t="shared" ref="BF383:BF396" si="35">IF(N383="snížená",J383,0)</f>
        <v>0</v>
      </c>
      <c r="BG383" s="200">
        <f t="shared" ref="BG383:BG396" si="36">IF(N383="zákl. přenesená",J383,0)</f>
        <v>0</v>
      </c>
      <c r="BH383" s="200">
        <f t="shared" ref="BH383:BH396" si="37">IF(N383="sníž. přenesená",J383,0)</f>
        <v>0</v>
      </c>
      <c r="BI383" s="200">
        <f t="shared" ref="BI383:BI396" si="38">IF(N383="nulová",J383,0)</f>
        <v>0</v>
      </c>
      <c r="BJ383" s="17" t="s">
        <v>85</v>
      </c>
      <c r="BK383" s="200">
        <f t="shared" ref="BK383:BK396" si="39">ROUND(I383*H383,2)</f>
        <v>0</v>
      </c>
      <c r="BL383" s="17" t="s">
        <v>235</v>
      </c>
      <c r="BM383" s="199" t="s">
        <v>2018</v>
      </c>
    </row>
    <row r="384" spans="1:65" s="2" customFormat="1" ht="16.5" customHeight="1">
      <c r="A384" s="34"/>
      <c r="B384" s="35"/>
      <c r="C384" s="187" t="s">
        <v>1030</v>
      </c>
      <c r="D384" s="187" t="s">
        <v>155</v>
      </c>
      <c r="E384" s="188" t="s">
        <v>2019</v>
      </c>
      <c r="F384" s="189" t="s">
        <v>2020</v>
      </c>
      <c r="G384" s="190" t="s">
        <v>170</v>
      </c>
      <c r="H384" s="191">
        <v>3</v>
      </c>
      <c r="I384" s="192"/>
      <c r="J384" s="193">
        <f t="shared" si="30"/>
        <v>0</v>
      </c>
      <c r="K384" s="194"/>
      <c r="L384" s="39"/>
      <c r="M384" s="195" t="s">
        <v>1</v>
      </c>
      <c r="N384" s="196" t="s">
        <v>42</v>
      </c>
      <c r="O384" s="71"/>
      <c r="P384" s="197">
        <f t="shared" si="31"/>
        <v>0</v>
      </c>
      <c r="Q384" s="197">
        <v>2.3000000000000001E-4</v>
      </c>
      <c r="R384" s="197">
        <f t="shared" si="32"/>
        <v>6.9000000000000008E-4</v>
      </c>
      <c r="S384" s="197">
        <v>0</v>
      </c>
      <c r="T384" s="198">
        <f t="shared" si="33"/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9" t="s">
        <v>235</v>
      </c>
      <c r="AT384" s="199" t="s">
        <v>155</v>
      </c>
      <c r="AU384" s="199" t="s">
        <v>87</v>
      </c>
      <c r="AY384" s="17" t="s">
        <v>152</v>
      </c>
      <c r="BE384" s="200">
        <f t="shared" si="34"/>
        <v>0</v>
      </c>
      <c r="BF384" s="200">
        <f t="shared" si="35"/>
        <v>0</v>
      </c>
      <c r="BG384" s="200">
        <f t="shared" si="36"/>
        <v>0</v>
      </c>
      <c r="BH384" s="200">
        <f t="shared" si="37"/>
        <v>0</v>
      </c>
      <c r="BI384" s="200">
        <f t="shared" si="38"/>
        <v>0</v>
      </c>
      <c r="BJ384" s="17" t="s">
        <v>85</v>
      </c>
      <c r="BK384" s="200">
        <f t="shared" si="39"/>
        <v>0</v>
      </c>
      <c r="BL384" s="17" t="s">
        <v>235</v>
      </c>
      <c r="BM384" s="199" t="s">
        <v>2021</v>
      </c>
    </row>
    <row r="385" spans="1:65" s="2" customFormat="1" ht="24.2" customHeight="1">
      <c r="A385" s="34"/>
      <c r="B385" s="35"/>
      <c r="C385" s="187" t="s">
        <v>1036</v>
      </c>
      <c r="D385" s="187" t="s">
        <v>155</v>
      </c>
      <c r="E385" s="188" t="s">
        <v>2022</v>
      </c>
      <c r="F385" s="189" t="s">
        <v>2023</v>
      </c>
      <c r="G385" s="190" t="s">
        <v>170</v>
      </c>
      <c r="H385" s="191">
        <v>2</v>
      </c>
      <c r="I385" s="192"/>
      <c r="J385" s="193">
        <f t="shared" si="30"/>
        <v>0</v>
      </c>
      <c r="K385" s="194"/>
      <c r="L385" s="39"/>
      <c r="M385" s="195" t="s">
        <v>1</v>
      </c>
      <c r="N385" s="196" t="s">
        <v>42</v>
      </c>
      <c r="O385" s="71"/>
      <c r="P385" s="197">
        <f t="shared" si="31"/>
        <v>0</v>
      </c>
      <c r="Q385" s="197">
        <v>4.6999999999999999E-4</v>
      </c>
      <c r="R385" s="197">
        <f t="shared" si="32"/>
        <v>9.3999999999999997E-4</v>
      </c>
      <c r="S385" s="197">
        <v>0</v>
      </c>
      <c r="T385" s="198">
        <f t="shared" si="33"/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9" t="s">
        <v>235</v>
      </c>
      <c r="AT385" s="199" t="s">
        <v>155</v>
      </c>
      <c r="AU385" s="199" t="s">
        <v>87</v>
      </c>
      <c r="AY385" s="17" t="s">
        <v>152</v>
      </c>
      <c r="BE385" s="200">
        <f t="shared" si="34"/>
        <v>0</v>
      </c>
      <c r="BF385" s="200">
        <f t="shared" si="35"/>
        <v>0</v>
      </c>
      <c r="BG385" s="200">
        <f t="shared" si="36"/>
        <v>0</v>
      </c>
      <c r="BH385" s="200">
        <f t="shared" si="37"/>
        <v>0</v>
      </c>
      <c r="BI385" s="200">
        <f t="shared" si="38"/>
        <v>0</v>
      </c>
      <c r="BJ385" s="17" t="s">
        <v>85</v>
      </c>
      <c r="BK385" s="200">
        <f t="shared" si="39"/>
        <v>0</v>
      </c>
      <c r="BL385" s="17" t="s">
        <v>235</v>
      </c>
      <c r="BM385" s="199" t="s">
        <v>2024</v>
      </c>
    </row>
    <row r="386" spans="1:65" s="2" customFormat="1" ht="24.2" customHeight="1">
      <c r="A386" s="34"/>
      <c r="B386" s="35"/>
      <c r="C386" s="187" t="s">
        <v>1040</v>
      </c>
      <c r="D386" s="187" t="s">
        <v>155</v>
      </c>
      <c r="E386" s="188" t="s">
        <v>2025</v>
      </c>
      <c r="F386" s="189" t="s">
        <v>2026</v>
      </c>
      <c r="G386" s="190" t="s">
        <v>170</v>
      </c>
      <c r="H386" s="191">
        <v>1</v>
      </c>
      <c r="I386" s="192"/>
      <c r="J386" s="193">
        <f t="shared" si="30"/>
        <v>0</v>
      </c>
      <c r="K386" s="194"/>
      <c r="L386" s="39"/>
      <c r="M386" s="195" t="s">
        <v>1</v>
      </c>
      <c r="N386" s="196" t="s">
        <v>42</v>
      </c>
      <c r="O386" s="71"/>
      <c r="P386" s="197">
        <f t="shared" si="31"/>
        <v>0</v>
      </c>
      <c r="Q386" s="197">
        <v>7.5000000000000002E-4</v>
      </c>
      <c r="R386" s="197">
        <f t="shared" si="32"/>
        <v>7.5000000000000002E-4</v>
      </c>
      <c r="S386" s="197">
        <v>0</v>
      </c>
      <c r="T386" s="198">
        <f t="shared" si="33"/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9" t="s">
        <v>235</v>
      </c>
      <c r="AT386" s="199" t="s">
        <v>155</v>
      </c>
      <c r="AU386" s="199" t="s">
        <v>87</v>
      </c>
      <c r="AY386" s="17" t="s">
        <v>152</v>
      </c>
      <c r="BE386" s="200">
        <f t="shared" si="34"/>
        <v>0</v>
      </c>
      <c r="BF386" s="200">
        <f t="shared" si="35"/>
        <v>0</v>
      </c>
      <c r="BG386" s="200">
        <f t="shared" si="36"/>
        <v>0</v>
      </c>
      <c r="BH386" s="200">
        <f t="shared" si="37"/>
        <v>0</v>
      </c>
      <c r="BI386" s="200">
        <f t="shared" si="38"/>
        <v>0</v>
      </c>
      <c r="BJ386" s="17" t="s">
        <v>85</v>
      </c>
      <c r="BK386" s="200">
        <f t="shared" si="39"/>
        <v>0</v>
      </c>
      <c r="BL386" s="17" t="s">
        <v>235</v>
      </c>
      <c r="BM386" s="199" t="s">
        <v>2027</v>
      </c>
    </row>
    <row r="387" spans="1:65" s="2" customFormat="1" ht="24.2" customHeight="1">
      <c r="A387" s="34"/>
      <c r="B387" s="35"/>
      <c r="C387" s="187" t="s">
        <v>1044</v>
      </c>
      <c r="D387" s="187" t="s">
        <v>155</v>
      </c>
      <c r="E387" s="188" t="s">
        <v>2028</v>
      </c>
      <c r="F387" s="189" t="s">
        <v>2029</v>
      </c>
      <c r="G387" s="190" t="s">
        <v>170</v>
      </c>
      <c r="H387" s="191">
        <v>5</v>
      </c>
      <c r="I387" s="192"/>
      <c r="J387" s="193">
        <f t="shared" si="30"/>
        <v>0</v>
      </c>
      <c r="K387" s="194"/>
      <c r="L387" s="39"/>
      <c r="M387" s="195" t="s">
        <v>1</v>
      </c>
      <c r="N387" s="196" t="s">
        <v>42</v>
      </c>
      <c r="O387" s="71"/>
      <c r="P387" s="197">
        <f t="shared" si="31"/>
        <v>0</v>
      </c>
      <c r="Q387" s="197">
        <v>1.2E-4</v>
      </c>
      <c r="R387" s="197">
        <f t="shared" si="32"/>
        <v>6.0000000000000006E-4</v>
      </c>
      <c r="S387" s="197">
        <v>0</v>
      </c>
      <c r="T387" s="198">
        <f t="shared" si="33"/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9" t="s">
        <v>235</v>
      </c>
      <c r="AT387" s="199" t="s">
        <v>155</v>
      </c>
      <c r="AU387" s="199" t="s">
        <v>87</v>
      </c>
      <c r="AY387" s="17" t="s">
        <v>152</v>
      </c>
      <c r="BE387" s="200">
        <f t="shared" si="34"/>
        <v>0</v>
      </c>
      <c r="BF387" s="200">
        <f t="shared" si="35"/>
        <v>0</v>
      </c>
      <c r="BG387" s="200">
        <f t="shared" si="36"/>
        <v>0</v>
      </c>
      <c r="BH387" s="200">
        <f t="shared" si="37"/>
        <v>0</v>
      </c>
      <c r="BI387" s="200">
        <f t="shared" si="38"/>
        <v>0</v>
      </c>
      <c r="BJ387" s="17" t="s">
        <v>85</v>
      </c>
      <c r="BK387" s="200">
        <f t="shared" si="39"/>
        <v>0</v>
      </c>
      <c r="BL387" s="17" t="s">
        <v>235</v>
      </c>
      <c r="BM387" s="199" t="s">
        <v>2030</v>
      </c>
    </row>
    <row r="388" spans="1:65" s="2" customFormat="1" ht="16.5" customHeight="1">
      <c r="A388" s="34"/>
      <c r="B388" s="35"/>
      <c r="C388" s="187" t="s">
        <v>1048</v>
      </c>
      <c r="D388" s="187" t="s">
        <v>155</v>
      </c>
      <c r="E388" s="188" t="s">
        <v>2031</v>
      </c>
      <c r="F388" s="189" t="s">
        <v>2032</v>
      </c>
      <c r="G388" s="190" t="s">
        <v>170</v>
      </c>
      <c r="H388" s="191">
        <v>3</v>
      </c>
      <c r="I388" s="192"/>
      <c r="J388" s="193">
        <f t="shared" si="30"/>
        <v>0</v>
      </c>
      <c r="K388" s="194"/>
      <c r="L388" s="39"/>
      <c r="M388" s="195" t="s">
        <v>1</v>
      </c>
      <c r="N388" s="196" t="s">
        <v>42</v>
      </c>
      <c r="O388" s="71"/>
      <c r="P388" s="197">
        <f t="shared" si="31"/>
        <v>0</v>
      </c>
      <c r="Q388" s="197">
        <v>1.1999999999999999E-3</v>
      </c>
      <c r="R388" s="197">
        <f t="shared" si="32"/>
        <v>3.5999999999999999E-3</v>
      </c>
      <c r="S388" s="197">
        <v>0</v>
      </c>
      <c r="T388" s="198">
        <f t="shared" si="33"/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9" t="s">
        <v>159</v>
      </c>
      <c r="AT388" s="199" t="s">
        <v>155</v>
      </c>
      <c r="AU388" s="199" t="s">
        <v>87</v>
      </c>
      <c r="AY388" s="17" t="s">
        <v>152</v>
      </c>
      <c r="BE388" s="200">
        <f t="shared" si="34"/>
        <v>0</v>
      </c>
      <c r="BF388" s="200">
        <f t="shared" si="35"/>
        <v>0</v>
      </c>
      <c r="BG388" s="200">
        <f t="shared" si="36"/>
        <v>0</v>
      </c>
      <c r="BH388" s="200">
        <f t="shared" si="37"/>
        <v>0</v>
      </c>
      <c r="BI388" s="200">
        <f t="shared" si="38"/>
        <v>0</v>
      </c>
      <c r="BJ388" s="17" t="s">
        <v>85</v>
      </c>
      <c r="BK388" s="200">
        <f t="shared" si="39"/>
        <v>0</v>
      </c>
      <c r="BL388" s="17" t="s">
        <v>159</v>
      </c>
      <c r="BM388" s="199" t="s">
        <v>2033</v>
      </c>
    </row>
    <row r="389" spans="1:65" s="2" customFormat="1" ht="21.75" customHeight="1">
      <c r="A389" s="34"/>
      <c r="B389" s="35"/>
      <c r="C389" s="187" t="s">
        <v>1052</v>
      </c>
      <c r="D389" s="187" t="s">
        <v>155</v>
      </c>
      <c r="E389" s="188" t="s">
        <v>2034</v>
      </c>
      <c r="F389" s="189" t="s">
        <v>2035</v>
      </c>
      <c r="G389" s="190" t="s">
        <v>170</v>
      </c>
      <c r="H389" s="191">
        <v>2</v>
      </c>
      <c r="I389" s="192"/>
      <c r="J389" s="193">
        <f t="shared" si="30"/>
        <v>0</v>
      </c>
      <c r="K389" s="194"/>
      <c r="L389" s="39"/>
      <c r="M389" s="195" t="s">
        <v>1</v>
      </c>
      <c r="N389" s="196" t="s">
        <v>42</v>
      </c>
      <c r="O389" s="71"/>
      <c r="P389" s="197">
        <f t="shared" si="31"/>
        <v>0</v>
      </c>
      <c r="Q389" s="197">
        <v>1.5E-3</v>
      </c>
      <c r="R389" s="197">
        <f t="shared" si="32"/>
        <v>3.0000000000000001E-3</v>
      </c>
      <c r="S389" s="197">
        <v>0</v>
      </c>
      <c r="T389" s="198">
        <f t="shared" si="33"/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9" t="s">
        <v>159</v>
      </c>
      <c r="AT389" s="199" t="s">
        <v>155</v>
      </c>
      <c r="AU389" s="199" t="s">
        <v>87</v>
      </c>
      <c r="AY389" s="17" t="s">
        <v>152</v>
      </c>
      <c r="BE389" s="200">
        <f t="shared" si="34"/>
        <v>0</v>
      </c>
      <c r="BF389" s="200">
        <f t="shared" si="35"/>
        <v>0</v>
      </c>
      <c r="BG389" s="200">
        <f t="shared" si="36"/>
        <v>0</v>
      </c>
      <c r="BH389" s="200">
        <f t="shared" si="37"/>
        <v>0</v>
      </c>
      <c r="BI389" s="200">
        <f t="shared" si="38"/>
        <v>0</v>
      </c>
      <c r="BJ389" s="17" t="s">
        <v>85</v>
      </c>
      <c r="BK389" s="200">
        <f t="shared" si="39"/>
        <v>0</v>
      </c>
      <c r="BL389" s="17" t="s">
        <v>159</v>
      </c>
      <c r="BM389" s="199" t="s">
        <v>2036</v>
      </c>
    </row>
    <row r="390" spans="1:65" s="2" customFormat="1" ht="16.5" customHeight="1">
      <c r="A390" s="34"/>
      <c r="B390" s="35"/>
      <c r="C390" s="187" t="s">
        <v>1056</v>
      </c>
      <c r="D390" s="187" t="s">
        <v>155</v>
      </c>
      <c r="E390" s="188" t="s">
        <v>2037</v>
      </c>
      <c r="F390" s="189" t="s">
        <v>2038</v>
      </c>
      <c r="G390" s="190" t="s">
        <v>170</v>
      </c>
      <c r="H390" s="191">
        <v>2</v>
      </c>
      <c r="I390" s="192"/>
      <c r="J390" s="193">
        <f t="shared" si="30"/>
        <v>0</v>
      </c>
      <c r="K390" s="194"/>
      <c r="L390" s="39"/>
      <c r="M390" s="195" t="s">
        <v>1</v>
      </c>
      <c r="N390" s="196" t="s">
        <v>42</v>
      </c>
      <c r="O390" s="71"/>
      <c r="P390" s="197">
        <f t="shared" si="31"/>
        <v>0</v>
      </c>
      <c r="Q390" s="197">
        <v>1.2999999999999999E-3</v>
      </c>
      <c r="R390" s="197">
        <f t="shared" si="32"/>
        <v>2.5999999999999999E-3</v>
      </c>
      <c r="S390" s="197">
        <v>0</v>
      </c>
      <c r="T390" s="198">
        <f t="shared" si="33"/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9" t="s">
        <v>159</v>
      </c>
      <c r="AT390" s="199" t="s">
        <v>155</v>
      </c>
      <c r="AU390" s="199" t="s">
        <v>87</v>
      </c>
      <c r="AY390" s="17" t="s">
        <v>152</v>
      </c>
      <c r="BE390" s="200">
        <f t="shared" si="34"/>
        <v>0</v>
      </c>
      <c r="BF390" s="200">
        <f t="shared" si="35"/>
        <v>0</v>
      </c>
      <c r="BG390" s="200">
        <f t="shared" si="36"/>
        <v>0</v>
      </c>
      <c r="BH390" s="200">
        <f t="shared" si="37"/>
        <v>0</v>
      </c>
      <c r="BI390" s="200">
        <f t="shared" si="38"/>
        <v>0</v>
      </c>
      <c r="BJ390" s="17" t="s">
        <v>85</v>
      </c>
      <c r="BK390" s="200">
        <f t="shared" si="39"/>
        <v>0</v>
      </c>
      <c r="BL390" s="17" t="s">
        <v>159</v>
      </c>
      <c r="BM390" s="199" t="s">
        <v>2039</v>
      </c>
    </row>
    <row r="391" spans="1:65" s="2" customFormat="1" ht="24.2" customHeight="1">
      <c r="A391" s="34"/>
      <c r="B391" s="35"/>
      <c r="C391" s="187" t="s">
        <v>1062</v>
      </c>
      <c r="D391" s="187" t="s">
        <v>155</v>
      </c>
      <c r="E391" s="188" t="s">
        <v>2040</v>
      </c>
      <c r="F391" s="189" t="s">
        <v>2041</v>
      </c>
      <c r="G391" s="190" t="s">
        <v>170</v>
      </c>
      <c r="H391" s="191">
        <v>3</v>
      </c>
      <c r="I391" s="192"/>
      <c r="J391" s="193">
        <f t="shared" si="30"/>
        <v>0</v>
      </c>
      <c r="K391" s="194"/>
      <c r="L391" s="39"/>
      <c r="M391" s="195" t="s">
        <v>1</v>
      </c>
      <c r="N391" s="196" t="s">
        <v>42</v>
      </c>
      <c r="O391" s="71"/>
      <c r="P391" s="197">
        <f t="shared" si="31"/>
        <v>0</v>
      </c>
      <c r="Q391" s="197">
        <v>2E-3</v>
      </c>
      <c r="R391" s="197">
        <f t="shared" si="32"/>
        <v>6.0000000000000001E-3</v>
      </c>
      <c r="S391" s="197">
        <v>0</v>
      </c>
      <c r="T391" s="198">
        <f t="shared" si="33"/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9" t="s">
        <v>159</v>
      </c>
      <c r="AT391" s="199" t="s">
        <v>155</v>
      </c>
      <c r="AU391" s="199" t="s">
        <v>87</v>
      </c>
      <c r="AY391" s="17" t="s">
        <v>152</v>
      </c>
      <c r="BE391" s="200">
        <f t="shared" si="34"/>
        <v>0</v>
      </c>
      <c r="BF391" s="200">
        <f t="shared" si="35"/>
        <v>0</v>
      </c>
      <c r="BG391" s="200">
        <f t="shared" si="36"/>
        <v>0</v>
      </c>
      <c r="BH391" s="200">
        <f t="shared" si="37"/>
        <v>0</v>
      </c>
      <c r="BI391" s="200">
        <f t="shared" si="38"/>
        <v>0</v>
      </c>
      <c r="BJ391" s="17" t="s">
        <v>85</v>
      </c>
      <c r="BK391" s="200">
        <f t="shared" si="39"/>
        <v>0</v>
      </c>
      <c r="BL391" s="17" t="s">
        <v>159</v>
      </c>
      <c r="BM391" s="199" t="s">
        <v>2042</v>
      </c>
    </row>
    <row r="392" spans="1:65" s="2" customFormat="1" ht="21.75" customHeight="1">
      <c r="A392" s="34"/>
      <c r="B392" s="35"/>
      <c r="C392" s="187" t="s">
        <v>1066</v>
      </c>
      <c r="D392" s="187" t="s">
        <v>155</v>
      </c>
      <c r="E392" s="188" t="s">
        <v>2043</v>
      </c>
      <c r="F392" s="189" t="s">
        <v>2044</v>
      </c>
      <c r="G392" s="190" t="s">
        <v>170</v>
      </c>
      <c r="H392" s="191">
        <v>3</v>
      </c>
      <c r="I392" s="192"/>
      <c r="J392" s="193">
        <f t="shared" si="30"/>
        <v>0</v>
      </c>
      <c r="K392" s="194"/>
      <c r="L392" s="39"/>
      <c r="M392" s="195" t="s">
        <v>1</v>
      </c>
      <c r="N392" s="196" t="s">
        <v>42</v>
      </c>
      <c r="O392" s="71"/>
      <c r="P392" s="197">
        <f t="shared" si="31"/>
        <v>0</v>
      </c>
      <c r="Q392" s="197">
        <v>3.5000000000000001E-3</v>
      </c>
      <c r="R392" s="197">
        <f t="shared" si="32"/>
        <v>1.0500000000000001E-2</v>
      </c>
      <c r="S392" s="197">
        <v>0</v>
      </c>
      <c r="T392" s="198">
        <f t="shared" si="33"/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9" t="s">
        <v>159</v>
      </c>
      <c r="AT392" s="199" t="s">
        <v>155</v>
      </c>
      <c r="AU392" s="199" t="s">
        <v>87</v>
      </c>
      <c r="AY392" s="17" t="s">
        <v>152</v>
      </c>
      <c r="BE392" s="200">
        <f t="shared" si="34"/>
        <v>0</v>
      </c>
      <c r="BF392" s="200">
        <f t="shared" si="35"/>
        <v>0</v>
      </c>
      <c r="BG392" s="200">
        <f t="shared" si="36"/>
        <v>0</v>
      </c>
      <c r="BH392" s="200">
        <f t="shared" si="37"/>
        <v>0</v>
      </c>
      <c r="BI392" s="200">
        <f t="shared" si="38"/>
        <v>0</v>
      </c>
      <c r="BJ392" s="17" t="s">
        <v>85</v>
      </c>
      <c r="BK392" s="200">
        <f t="shared" si="39"/>
        <v>0</v>
      </c>
      <c r="BL392" s="17" t="s">
        <v>159</v>
      </c>
      <c r="BM392" s="199" t="s">
        <v>2045</v>
      </c>
    </row>
    <row r="393" spans="1:65" s="2" customFormat="1" ht="21.75" customHeight="1">
      <c r="A393" s="34"/>
      <c r="B393" s="35"/>
      <c r="C393" s="187" t="s">
        <v>1070</v>
      </c>
      <c r="D393" s="187" t="s">
        <v>155</v>
      </c>
      <c r="E393" s="188" t="s">
        <v>2046</v>
      </c>
      <c r="F393" s="189" t="s">
        <v>2047</v>
      </c>
      <c r="G393" s="190" t="s">
        <v>170</v>
      </c>
      <c r="H393" s="191">
        <v>2</v>
      </c>
      <c r="I393" s="192"/>
      <c r="J393" s="193">
        <f t="shared" si="30"/>
        <v>0</v>
      </c>
      <c r="K393" s="194"/>
      <c r="L393" s="39"/>
      <c r="M393" s="195" t="s">
        <v>1</v>
      </c>
      <c r="N393" s="196" t="s">
        <v>42</v>
      </c>
      <c r="O393" s="71"/>
      <c r="P393" s="197">
        <f t="shared" si="31"/>
        <v>0</v>
      </c>
      <c r="Q393" s="197">
        <v>2.0000000000000001E-4</v>
      </c>
      <c r="R393" s="197">
        <f t="shared" si="32"/>
        <v>4.0000000000000002E-4</v>
      </c>
      <c r="S393" s="197">
        <v>0</v>
      </c>
      <c r="T393" s="198">
        <f t="shared" si="33"/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9" t="s">
        <v>159</v>
      </c>
      <c r="AT393" s="199" t="s">
        <v>155</v>
      </c>
      <c r="AU393" s="199" t="s">
        <v>87</v>
      </c>
      <c r="AY393" s="17" t="s">
        <v>152</v>
      </c>
      <c r="BE393" s="200">
        <f t="shared" si="34"/>
        <v>0</v>
      </c>
      <c r="BF393" s="200">
        <f t="shared" si="35"/>
        <v>0</v>
      </c>
      <c r="BG393" s="200">
        <f t="shared" si="36"/>
        <v>0</v>
      </c>
      <c r="BH393" s="200">
        <f t="shared" si="37"/>
        <v>0</v>
      </c>
      <c r="BI393" s="200">
        <f t="shared" si="38"/>
        <v>0</v>
      </c>
      <c r="BJ393" s="17" t="s">
        <v>85</v>
      </c>
      <c r="BK393" s="200">
        <f t="shared" si="39"/>
        <v>0</v>
      </c>
      <c r="BL393" s="17" t="s">
        <v>159</v>
      </c>
      <c r="BM393" s="199" t="s">
        <v>2048</v>
      </c>
    </row>
    <row r="394" spans="1:65" s="2" customFormat="1" ht="24.2" customHeight="1">
      <c r="A394" s="34"/>
      <c r="B394" s="35"/>
      <c r="C394" s="187" t="s">
        <v>1075</v>
      </c>
      <c r="D394" s="187" t="s">
        <v>155</v>
      </c>
      <c r="E394" s="188" t="s">
        <v>2049</v>
      </c>
      <c r="F394" s="189" t="s">
        <v>2050</v>
      </c>
      <c r="G394" s="190" t="s">
        <v>170</v>
      </c>
      <c r="H394" s="191">
        <v>2</v>
      </c>
      <c r="I394" s="192"/>
      <c r="J394" s="193">
        <f t="shared" si="30"/>
        <v>0</v>
      </c>
      <c r="K394" s="194"/>
      <c r="L394" s="39"/>
      <c r="M394" s="195" t="s">
        <v>1</v>
      </c>
      <c r="N394" s="196" t="s">
        <v>42</v>
      </c>
      <c r="O394" s="71"/>
      <c r="P394" s="197">
        <f t="shared" si="31"/>
        <v>0</v>
      </c>
      <c r="Q394" s="197">
        <v>1.1999999999999999E-3</v>
      </c>
      <c r="R394" s="197">
        <f t="shared" si="32"/>
        <v>2.3999999999999998E-3</v>
      </c>
      <c r="S394" s="197">
        <v>0</v>
      </c>
      <c r="T394" s="198">
        <f t="shared" si="33"/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9" t="s">
        <v>159</v>
      </c>
      <c r="AT394" s="199" t="s">
        <v>155</v>
      </c>
      <c r="AU394" s="199" t="s">
        <v>87</v>
      </c>
      <c r="AY394" s="17" t="s">
        <v>152</v>
      </c>
      <c r="BE394" s="200">
        <f t="shared" si="34"/>
        <v>0</v>
      </c>
      <c r="BF394" s="200">
        <f t="shared" si="35"/>
        <v>0</v>
      </c>
      <c r="BG394" s="200">
        <f t="shared" si="36"/>
        <v>0</v>
      </c>
      <c r="BH394" s="200">
        <f t="shared" si="37"/>
        <v>0</v>
      </c>
      <c r="BI394" s="200">
        <f t="shared" si="38"/>
        <v>0</v>
      </c>
      <c r="BJ394" s="17" t="s">
        <v>85</v>
      </c>
      <c r="BK394" s="200">
        <f t="shared" si="39"/>
        <v>0</v>
      </c>
      <c r="BL394" s="17" t="s">
        <v>159</v>
      </c>
      <c r="BM394" s="199" t="s">
        <v>2051</v>
      </c>
    </row>
    <row r="395" spans="1:65" s="2" customFormat="1" ht="16.5" customHeight="1">
      <c r="A395" s="34"/>
      <c r="B395" s="35"/>
      <c r="C395" s="187" t="s">
        <v>1080</v>
      </c>
      <c r="D395" s="187" t="s">
        <v>155</v>
      </c>
      <c r="E395" s="188" t="s">
        <v>2052</v>
      </c>
      <c r="F395" s="189" t="s">
        <v>2053</v>
      </c>
      <c r="G395" s="190" t="s">
        <v>170</v>
      </c>
      <c r="H395" s="191">
        <v>3</v>
      </c>
      <c r="I395" s="192"/>
      <c r="J395" s="193">
        <f t="shared" si="30"/>
        <v>0</v>
      </c>
      <c r="K395" s="194"/>
      <c r="L395" s="39"/>
      <c r="M395" s="195" t="s">
        <v>1</v>
      </c>
      <c r="N395" s="196" t="s">
        <v>42</v>
      </c>
      <c r="O395" s="71"/>
      <c r="P395" s="197">
        <f t="shared" si="31"/>
        <v>0</v>
      </c>
      <c r="Q395" s="197">
        <v>3.1E-4</v>
      </c>
      <c r="R395" s="197">
        <f t="shared" si="32"/>
        <v>9.3000000000000005E-4</v>
      </c>
      <c r="S395" s="197">
        <v>0</v>
      </c>
      <c r="T395" s="198">
        <f t="shared" si="33"/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9" t="s">
        <v>235</v>
      </c>
      <c r="AT395" s="199" t="s">
        <v>155</v>
      </c>
      <c r="AU395" s="199" t="s">
        <v>87</v>
      </c>
      <c r="AY395" s="17" t="s">
        <v>152</v>
      </c>
      <c r="BE395" s="200">
        <f t="shared" si="34"/>
        <v>0</v>
      </c>
      <c r="BF395" s="200">
        <f t="shared" si="35"/>
        <v>0</v>
      </c>
      <c r="BG395" s="200">
        <f t="shared" si="36"/>
        <v>0</v>
      </c>
      <c r="BH395" s="200">
        <f t="shared" si="37"/>
        <v>0</v>
      </c>
      <c r="BI395" s="200">
        <f t="shared" si="38"/>
        <v>0</v>
      </c>
      <c r="BJ395" s="17" t="s">
        <v>85</v>
      </c>
      <c r="BK395" s="200">
        <f t="shared" si="39"/>
        <v>0</v>
      </c>
      <c r="BL395" s="17" t="s">
        <v>235</v>
      </c>
      <c r="BM395" s="199" t="s">
        <v>2054</v>
      </c>
    </row>
    <row r="396" spans="1:65" s="2" customFormat="1" ht="24.2" customHeight="1">
      <c r="A396" s="34"/>
      <c r="B396" s="35"/>
      <c r="C396" s="187" t="s">
        <v>1084</v>
      </c>
      <c r="D396" s="187" t="s">
        <v>155</v>
      </c>
      <c r="E396" s="188" t="s">
        <v>2055</v>
      </c>
      <c r="F396" s="189" t="s">
        <v>2056</v>
      </c>
      <c r="G396" s="190" t="s">
        <v>307</v>
      </c>
      <c r="H396" s="239"/>
      <c r="I396" s="192"/>
      <c r="J396" s="193">
        <f t="shared" si="30"/>
        <v>0</v>
      </c>
      <c r="K396" s="194"/>
      <c r="L396" s="39"/>
      <c r="M396" s="195" t="s">
        <v>1</v>
      </c>
      <c r="N396" s="196" t="s">
        <v>42</v>
      </c>
      <c r="O396" s="71"/>
      <c r="P396" s="197">
        <f t="shared" si="31"/>
        <v>0</v>
      </c>
      <c r="Q396" s="197">
        <v>0</v>
      </c>
      <c r="R396" s="197">
        <f t="shared" si="32"/>
        <v>0</v>
      </c>
      <c r="S396" s="197">
        <v>0</v>
      </c>
      <c r="T396" s="198">
        <f t="shared" si="33"/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9" t="s">
        <v>235</v>
      </c>
      <c r="AT396" s="199" t="s">
        <v>155</v>
      </c>
      <c r="AU396" s="199" t="s">
        <v>87</v>
      </c>
      <c r="AY396" s="17" t="s">
        <v>152</v>
      </c>
      <c r="BE396" s="200">
        <f t="shared" si="34"/>
        <v>0</v>
      </c>
      <c r="BF396" s="200">
        <f t="shared" si="35"/>
        <v>0</v>
      </c>
      <c r="BG396" s="200">
        <f t="shared" si="36"/>
        <v>0</v>
      </c>
      <c r="BH396" s="200">
        <f t="shared" si="37"/>
        <v>0</v>
      </c>
      <c r="BI396" s="200">
        <f t="shared" si="38"/>
        <v>0</v>
      </c>
      <c r="BJ396" s="17" t="s">
        <v>85</v>
      </c>
      <c r="BK396" s="200">
        <f t="shared" si="39"/>
        <v>0</v>
      </c>
      <c r="BL396" s="17" t="s">
        <v>235</v>
      </c>
      <c r="BM396" s="199" t="s">
        <v>2057</v>
      </c>
    </row>
    <row r="397" spans="1:65" s="12" customFormat="1" ht="22.9" customHeight="1">
      <c r="B397" s="171"/>
      <c r="C397" s="172"/>
      <c r="D397" s="173" t="s">
        <v>76</v>
      </c>
      <c r="E397" s="185" t="s">
        <v>2058</v>
      </c>
      <c r="F397" s="185" t="s">
        <v>2059</v>
      </c>
      <c r="G397" s="172"/>
      <c r="H397" s="172"/>
      <c r="I397" s="175"/>
      <c r="J397" s="186">
        <f>BK397</f>
        <v>0</v>
      </c>
      <c r="K397" s="172"/>
      <c r="L397" s="177"/>
      <c r="M397" s="178"/>
      <c r="N397" s="179"/>
      <c r="O397" s="179"/>
      <c r="P397" s="180">
        <f>SUM(P398:P400)</f>
        <v>0</v>
      </c>
      <c r="Q397" s="179"/>
      <c r="R397" s="180">
        <f>SUM(R398:R400)</f>
        <v>1.9400000000000001E-2</v>
      </c>
      <c r="S397" s="179"/>
      <c r="T397" s="181">
        <f>SUM(T398:T400)</f>
        <v>0</v>
      </c>
      <c r="AR397" s="182" t="s">
        <v>87</v>
      </c>
      <c r="AT397" s="183" t="s">
        <v>76</v>
      </c>
      <c r="AU397" s="183" t="s">
        <v>85</v>
      </c>
      <c r="AY397" s="182" t="s">
        <v>152</v>
      </c>
      <c r="BK397" s="184">
        <f>SUM(BK398:BK400)</f>
        <v>0</v>
      </c>
    </row>
    <row r="398" spans="1:65" s="2" customFormat="1" ht="33" customHeight="1">
      <c r="A398" s="34"/>
      <c r="B398" s="35"/>
      <c r="C398" s="187" t="s">
        <v>1088</v>
      </c>
      <c r="D398" s="187" t="s">
        <v>155</v>
      </c>
      <c r="E398" s="188" t="s">
        <v>2060</v>
      </c>
      <c r="F398" s="189" t="s">
        <v>2061</v>
      </c>
      <c r="G398" s="190" t="s">
        <v>192</v>
      </c>
      <c r="H398" s="191">
        <v>2</v>
      </c>
      <c r="I398" s="192"/>
      <c r="J398" s="193">
        <f>ROUND(I398*H398,2)</f>
        <v>0</v>
      </c>
      <c r="K398" s="194"/>
      <c r="L398" s="39"/>
      <c r="M398" s="195" t="s">
        <v>1</v>
      </c>
      <c r="N398" s="196" t="s">
        <v>42</v>
      </c>
      <c r="O398" s="71"/>
      <c r="P398" s="197">
        <f>O398*H398</f>
        <v>0</v>
      </c>
      <c r="Q398" s="197">
        <v>9.1999999999999998E-3</v>
      </c>
      <c r="R398" s="197">
        <f>Q398*H398</f>
        <v>1.84E-2</v>
      </c>
      <c r="S398" s="197">
        <v>0</v>
      </c>
      <c r="T398" s="198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9" t="s">
        <v>235</v>
      </c>
      <c r="AT398" s="199" t="s">
        <v>155</v>
      </c>
      <c r="AU398" s="199" t="s">
        <v>87</v>
      </c>
      <c r="AY398" s="17" t="s">
        <v>152</v>
      </c>
      <c r="BE398" s="200">
        <f>IF(N398="základní",J398,0)</f>
        <v>0</v>
      </c>
      <c r="BF398" s="200">
        <f>IF(N398="snížená",J398,0)</f>
        <v>0</v>
      </c>
      <c r="BG398" s="200">
        <f>IF(N398="zákl. přenesená",J398,0)</f>
        <v>0</v>
      </c>
      <c r="BH398" s="200">
        <f>IF(N398="sníž. přenesená",J398,0)</f>
        <v>0</v>
      </c>
      <c r="BI398" s="200">
        <f>IF(N398="nulová",J398,0)</f>
        <v>0</v>
      </c>
      <c r="BJ398" s="17" t="s">
        <v>85</v>
      </c>
      <c r="BK398" s="200">
        <f>ROUND(I398*H398,2)</f>
        <v>0</v>
      </c>
      <c r="BL398" s="17" t="s">
        <v>235</v>
      </c>
      <c r="BM398" s="199" t="s">
        <v>2062</v>
      </c>
    </row>
    <row r="399" spans="1:65" s="2" customFormat="1" ht="16.5" customHeight="1">
      <c r="A399" s="34"/>
      <c r="B399" s="35"/>
      <c r="C399" s="187" t="s">
        <v>1092</v>
      </c>
      <c r="D399" s="187" t="s">
        <v>155</v>
      </c>
      <c r="E399" s="188" t="s">
        <v>2063</v>
      </c>
      <c r="F399" s="189" t="s">
        <v>2064</v>
      </c>
      <c r="G399" s="190" t="s">
        <v>192</v>
      </c>
      <c r="H399" s="191">
        <v>2</v>
      </c>
      <c r="I399" s="192"/>
      <c r="J399" s="193">
        <f>ROUND(I399*H399,2)</f>
        <v>0</v>
      </c>
      <c r="K399" s="194"/>
      <c r="L399" s="39"/>
      <c r="M399" s="195" t="s">
        <v>1</v>
      </c>
      <c r="N399" s="196" t="s">
        <v>42</v>
      </c>
      <c r="O399" s="71"/>
      <c r="P399" s="197">
        <f>O399*H399</f>
        <v>0</v>
      </c>
      <c r="Q399" s="197">
        <v>5.0000000000000001E-4</v>
      </c>
      <c r="R399" s="197">
        <f>Q399*H399</f>
        <v>1E-3</v>
      </c>
      <c r="S399" s="197">
        <v>0</v>
      </c>
      <c r="T399" s="198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9" t="s">
        <v>235</v>
      </c>
      <c r="AT399" s="199" t="s">
        <v>155</v>
      </c>
      <c r="AU399" s="199" t="s">
        <v>87</v>
      </c>
      <c r="AY399" s="17" t="s">
        <v>152</v>
      </c>
      <c r="BE399" s="200">
        <f>IF(N399="základní",J399,0)</f>
        <v>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7" t="s">
        <v>85</v>
      </c>
      <c r="BK399" s="200">
        <f>ROUND(I399*H399,2)</f>
        <v>0</v>
      </c>
      <c r="BL399" s="17" t="s">
        <v>235</v>
      </c>
      <c r="BM399" s="199" t="s">
        <v>2065</v>
      </c>
    </row>
    <row r="400" spans="1:65" s="2" customFormat="1" ht="24.2" customHeight="1">
      <c r="A400" s="34"/>
      <c r="B400" s="35"/>
      <c r="C400" s="187" t="s">
        <v>1096</v>
      </c>
      <c r="D400" s="187" t="s">
        <v>155</v>
      </c>
      <c r="E400" s="188" t="s">
        <v>2066</v>
      </c>
      <c r="F400" s="189" t="s">
        <v>2067</v>
      </c>
      <c r="G400" s="190" t="s">
        <v>307</v>
      </c>
      <c r="H400" s="239"/>
      <c r="I400" s="192"/>
      <c r="J400" s="193">
        <f>ROUND(I400*H400,2)</f>
        <v>0</v>
      </c>
      <c r="K400" s="194"/>
      <c r="L400" s="39"/>
      <c r="M400" s="195" t="s">
        <v>1</v>
      </c>
      <c r="N400" s="196" t="s">
        <v>42</v>
      </c>
      <c r="O400" s="71"/>
      <c r="P400" s="197">
        <f>O400*H400</f>
        <v>0</v>
      </c>
      <c r="Q400" s="197">
        <v>0</v>
      </c>
      <c r="R400" s="197">
        <f>Q400*H400</f>
        <v>0</v>
      </c>
      <c r="S400" s="197">
        <v>0</v>
      </c>
      <c r="T400" s="19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9" t="s">
        <v>235</v>
      </c>
      <c r="AT400" s="199" t="s">
        <v>155</v>
      </c>
      <c r="AU400" s="199" t="s">
        <v>87</v>
      </c>
      <c r="AY400" s="17" t="s">
        <v>152</v>
      </c>
      <c r="BE400" s="200">
        <f>IF(N400="základní",J400,0)</f>
        <v>0</v>
      </c>
      <c r="BF400" s="200">
        <f>IF(N400="snížená",J400,0)</f>
        <v>0</v>
      </c>
      <c r="BG400" s="200">
        <f>IF(N400="zákl. přenesená",J400,0)</f>
        <v>0</v>
      </c>
      <c r="BH400" s="200">
        <f>IF(N400="sníž. přenesená",J400,0)</f>
        <v>0</v>
      </c>
      <c r="BI400" s="200">
        <f>IF(N400="nulová",J400,0)</f>
        <v>0</v>
      </c>
      <c r="BJ400" s="17" t="s">
        <v>85</v>
      </c>
      <c r="BK400" s="200">
        <f>ROUND(I400*H400,2)</f>
        <v>0</v>
      </c>
      <c r="BL400" s="17" t="s">
        <v>235</v>
      </c>
      <c r="BM400" s="199" t="s">
        <v>2068</v>
      </c>
    </row>
    <row r="401" spans="1:65" s="12" customFormat="1" ht="22.9" customHeight="1">
      <c r="B401" s="171"/>
      <c r="C401" s="172"/>
      <c r="D401" s="173" t="s">
        <v>76</v>
      </c>
      <c r="E401" s="185" t="s">
        <v>2069</v>
      </c>
      <c r="F401" s="185" t="s">
        <v>2070</v>
      </c>
      <c r="G401" s="172"/>
      <c r="H401" s="172"/>
      <c r="I401" s="175"/>
      <c r="J401" s="186">
        <f>BK401</f>
        <v>0</v>
      </c>
      <c r="K401" s="172"/>
      <c r="L401" s="177"/>
      <c r="M401" s="178"/>
      <c r="N401" s="179"/>
      <c r="O401" s="179"/>
      <c r="P401" s="180">
        <f>SUM(P402:P404)</f>
        <v>0</v>
      </c>
      <c r="Q401" s="179"/>
      <c r="R401" s="180">
        <f>SUM(R402:R404)</f>
        <v>1.7180000000000001E-2</v>
      </c>
      <c r="S401" s="179"/>
      <c r="T401" s="181">
        <f>SUM(T402:T404)</f>
        <v>0</v>
      </c>
      <c r="AR401" s="182" t="s">
        <v>87</v>
      </c>
      <c r="AT401" s="183" t="s">
        <v>76</v>
      </c>
      <c r="AU401" s="183" t="s">
        <v>85</v>
      </c>
      <c r="AY401" s="182" t="s">
        <v>152</v>
      </c>
      <c r="BK401" s="184">
        <f>SUM(BK402:BK404)</f>
        <v>0</v>
      </c>
    </row>
    <row r="402" spans="1:65" s="2" customFormat="1" ht="16.5" customHeight="1">
      <c r="A402" s="34"/>
      <c r="B402" s="35"/>
      <c r="C402" s="187" t="s">
        <v>1102</v>
      </c>
      <c r="D402" s="187" t="s">
        <v>155</v>
      </c>
      <c r="E402" s="188" t="s">
        <v>2071</v>
      </c>
      <c r="F402" s="189" t="s">
        <v>2072</v>
      </c>
      <c r="G402" s="190" t="s">
        <v>170</v>
      </c>
      <c r="H402" s="191">
        <v>1</v>
      </c>
      <c r="I402" s="192"/>
      <c r="J402" s="193">
        <f>ROUND(I402*H402,2)</f>
        <v>0</v>
      </c>
      <c r="K402" s="194"/>
      <c r="L402" s="39"/>
      <c r="M402" s="195" t="s">
        <v>1</v>
      </c>
      <c r="N402" s="196" t="s">
        <v>42</v>
      </c>
      <c r="O402" s="71"/>
      <c r="P402" s="197">
        <f>O402*H402</f>
        <v>0</v>
      </c>
      <c r="Q402" s="197">
        <v>5.1799999999999997E-3</v>
      </c>
      <c r="R402" s="197">
        <f>Q402*H402</f>
        <v>5.1799999999999997E-3</v>
      </c>
      <c r="S402" s="197">
        <v>0</v>
      </c>
      <c r="T402" s="19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9" t="s">
        <v>235</v>
      </c>
      <c r="AT402" s="199" t="s">
        <v>155</v>
      </c>
      <c r="AU402" s="199" t="s">
        <v>87</v>
      </c>
      <c r="AY402" s="17" t="s">
        <v>152</v>
      </c>
      <c r="BE402" s="200">
        <f>IF(N402="základní",J402,0)</f>
        <v>0</v>
      </c>
      <c r="BF402" s="200">
        <f>IF(N402="snížená",J402,0)</f>
        <v>0</v>
      </c>
      <c r="BG402" s="200">
        <f>IF(N402="zákl. přenesená",J402,0)</f>
        <v>0</v>
      </c>
      <c r="BH402" s="200">
        <f>IF(N402="sníž. přenesená",J402,0)</f>
        <v>0</v>
      </c>
      <c r="BI402" s="200">
        <f>IF(N402="nulová",J402,0)</f>
        <v>0</v>
      </c>
      <c r="BJ402" s="17" t="s">
        <v>85</v>
      </c>
      <c r="BK402" s="200">
        <f>ROUND(I402*H402,2)</f>
        <v>0</v>
      </c>
      <c r="BL402" s="17" t="s">
        <v>235</v>
      </c>
      <c r="BM402" s="199" t="s">
        <v>2073</v>
      </c>
    </row>
    <row r="403" spans="1:65" s="2" customFormat="1" ht="16.5" customHeight="1">
      <c r="A403" s="34"/>
      <c r="B403" s="35"/>
      <c r="C403" s="228" t="s">
        <v>1106</v>
      </c>
      <c r="D403" s="228" t="s">
        <v>263</v>
      </c>
      <c r="E403" s="229" t="s">
        <v>2074</v>
      </c>
      <c r="F403" s="230" t="s">
        <v>2075</v>
      </c>
      <c r="G403" s="231" t="s">
        <v>170</v>
      </c>
      <c r="H403" s="232">
        <v>1</v>
      </c>
      <c r="I403" s="233"/>
      <c r="J403" s="234">
        <f>ROUND(I403*H403,2)</f>
        <v>0</v>
      </c>
      <c r="K403" s="235"/>
      <c r="L403" s="236"/>
      <c r="M403" s="237" t="s">
        <v>1</v>
      </c>
      <c r="N403" s="238" t="s">
        <v>42</v>
      </c>
      <c r="O403" s="71"/>
      <c r="P403" s="197">
        <f>O403*H403</f>
        <v>0</v>
      </c>
      <c r="Q403" s="197">
        <v>1.2E-2</v>
      </c>
      <c r="R403" s="197">
        <f>Q403*H403</f>
        <v>1.2E-2</v>
      </c>
      <c r="S403" s="197">
        <v>0</v>
      </c>
      <c r="T403" s="19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9" t="s">
        <v>179</v>
      </c>
      <c r="AT403" s="199" t="s">
        <v>263</v>
      </c>
      <c r="AU403" s="199" t="s">
        <v>87</v>
      </c>
      <c r="AY403" s="17" t="s">
        <v>152</v>
      </c>
      <c r="BE403" s="200">
        <f>IF(N403="základní",J403,0)</f>
        <v>0</v>
      </c>
      <c r="BF403" s="200">
        <f>IF(N403="snížená",J403,0)</f>
        <v>0</v>
      </c>
      <c r="BG403" s="200">
        <f>IF(N403="zákl. přenesená",J403,0)</f>
        <v>0</v>
      </c>
      <c r="BH403" s="200">
        <f>IF(N403="sníž. přenesená",J403,0)</f>
        <v>0</v>
      </c>
      <c r="BI403" s="200">
        <f>IF(N403="nulová",J403,0)</f>
        <v>0</v>
      </c>
      <c r="BJ403" s="17" t="s">
        <v>85</v>
      </c>
      <c r="BK403" s="200">
        <f>ROUND(I403*H403,2)</f>
        <v>0</v>
      </c>
      <c r="BL403" s="17" t="s">
        <v>179</v>
      </c>
      <c r="BM403" s="199" t="s">
        <v>2076</v>
      </c>
    </row>
    <row r="404" spans="1:65" s="2" customFormat="1" ht="24.2" customHeight="1">
      <c r="A404" s="34"/>
      <c r="B404" s="35"/>
      <c r="C404" s="187" t="s">
        <v>886</v>
      </c>
      <c r="D404" s="187" t="s">
        <v>155</v>
      </c>
      <c r="E404" s="188" t="s">
        <v>2077</v>
      </c>
      <c r="F404" s="189" t="s">
        <v>2078</v>
      </c>
      <c r="G404" s="190" t="s">
        <v>178</v>
      </c>
      <c r="H404" s="191">
        <v>1</v>
      </c>
      <c r="I404" s="192"/>
      <c r="J404" s="193">
        <f>ROUND(I404*H404,2)</f>
        <v>0</v>
      </c>
      <c r="K404" s="194"/>
      <c r="L404" s="39"/>
      <c r="M404" s="195" t="s">
        <v>1</v>
      </c>
      <c r="N404" s="196" t="s">
        <v>42</v>
      </c>
      <c r="O404" s="71"/>
      <c r="P404" s="197">
        <f>O404*H404</f>
        <v>0</v>
      </c>
      <c r="Q404" s="197">
        <v>0</v>
      </c>
      <c r="R404" s="197">
        <f>Q404*H404</f>
        <v>0</v>
      </c>
      <c r="S404" s="197">
        <v>0</v>
      </c>
      <c r="T404" s="19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9" t="s">
        <v>179</v>
      </c>
      <c r="AT404" s="199" t="s">
        <v>155</v>
      </c>
      <c r="AU404" s="199" t="s">
        <v>87</v>
      </c>
      <c r="AY404" s="17" t="s">
        <v>152</v>
      </c>
      <c r="BE404" s="200">
        <f>IF(N404="základní",J404,0)</f>
        <v>0</v>
      </c>
      <c r="BF404" s="200">
        <f>IF(N404="snížená",J404,0)</f>
        <v>0</v>
      </c>
      <c r="BG404" s="200">
        <f>IF(N404="zákl. přenesená",J404,0)</f>
        <v>0</v>
      </c>
      <c r="BH404" s="200">
        <f>IF(N404="sníž. přenesená",J404,0)</f>
        <v>0</v>
      </c>
      <c r="BI404" s="200">
        <f>IF(N404="nulová",J404,0)</f>
        <v>0</v>
      </c>
      <c r="BJ404" s="17" t="s">
        <v>85</v>
      </c>
      <c r="BK404" s="200">
        <f>ROUND(I404*H404,2)</f>
        <v>0</v>
      </c>
      <c r="BL404" s="17" t="s">
        <v>179</v>
      </c>
      <c r="BM404" s="199" t="s">
        <v>2079</v>
      </c>
    </row>
    <row r="405" spans="1:65" s="12" customFormat="1" ht="22.9" customHeight="1">
      <c r="B405" s="171"/>
      <c r="C405" s="172"/>
      <c r="D405" s="173" t="s">
        <v>76</v>
      </c>
      <c r="E405" s="185" t="s">
        <v>2080</v>
      </c>
      <c r="F405" s="185" t="s">
        <v>2081</v>
      </c>
      <c r="G405" s="172"/>
      <c r="H405" s="172"/>
      <c r="I405" s="175"/>
      <c r="J405" s="186">
        <f>BK405</f>
        <v>0</v>
      </c>
      <c r="K405" s="172"/>
      <c r="L405" s="177"/>
      <c r="M405" s="178"/>
      <c r="N405" s="179"/>
      <c r="O405" s="179"/>
      <c r="P405" s="180">
        <f>SUM(P406:P410)</f>
        <v>0</v>
      </c>
      <c r="Q405" s="179"/>
      <c r="R405" s="180">
        <f>SUM(R406:R410)</f>
        <v>4.1649999999999993E-2</v>
      </c>
      <c r="S405" s="179"/>
      <c r="T405" s="181">
        <f>SUM(T406:T410)</f>
        <v>0.22625000000000001</v>
      </c>
      <c r="AR405" s="182" t="s">
        <v>87</v>
      </c>
      <c r="AT405" s="183" t="s">
        <v>76</v>
      </c>
      <c r="AU405" s="183" t="s">
        <v>85</v>
      </c>
      <c r="AY405" s="182" t="s">
        <v>152</v>
      </c>
      <c r="BK405" s="184">
        <f>SUM(BK406:BK410)</f>
        <v>0</v>
      </c>
    </row>
    <row r="406" spans="1:65" s="2" customFormat="1" ht="16.5" customHeight="1">
      <c r="A406" s="34"/>
      <c r="B406" s="35"/>
      <c r="C406" s="187" t="s">
        <v>1113</v>
      </c>
      <c r="D406" s="187" t="s">
        <v>155</v>
      </c>
      <c r="E406" s="188" t="s">
        <v>2082</v>
      </c>
      <c r="F406" s="189" t="s">
        <v>2083</v>
      </c>
      <c r="G406" s="190" t="s">
        <v>170</v>
      </c>
      <c r="H406" s="191">
        <v>1</v>
      </c>
      <c r="I406" s="192"/>
      <c r="J406" s="193">
        <f>ROUND(I406*H406,2)</f>
        <v>0</v>
      </c>
      <c r="K406" s="194"/>
      <c r="L406" s="39"/>
      <c r="M406" s="195" t="s">
        <v>1</v>
      </c>
      <c r="N406" s="196" t="s">
        <v>42</v>
      </c>
      <c r="O406" s="71"/>
      <c r="P406" s="197">
        <f>O406*H406</f>
        <v>0</v>
      </c>
      <c r="Q406" s="197">
        <v>1.7000000000000001E-4</v>
      </c>
      <c r="R406" s="197">
        <f>Q406*H406</f>
        <v>1.7000000000000001E-4</v>
      </c>
      <c r="S406" s="197">
        <v>0.22625000000000001</v>
      </c>
      <c r="T406" s="198">
        <f>S406*H406</f>
        <v>0.22625000000000001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9" t="s">
        <v>235</v>
      </c>
      <c r="AT406" s="199" t="s">
        <v>155</v>
      </c>
      <c r="AU406" s="199" t="s">
        <v>87</v>
      </c>
      <c r="AY406" s="17" t="s">
        <v>152</v>
      </c>
      <c r="BE406" s="200">
        <f>IF(N406="základní",J406,0)</f>
        <v>0</v>
      </c>
      <c r="BF406" s="200">
        <f>IF(N406="snížená",J406,0)</f>
        <v>0</v>
      </c>
      <c r="BG406" s="200">
        <f>IF(N406="zákl. přenesená",J406,0)</f>
        <v>0</v>
      </c>
      <c r="BH406" s="200">
        <f>IF(N406="sníž. přenesená",J406,0)</f>
        <v>0</v>
      </c>
      <c r="BI406" s="200">
        <f>IF(N406="nulová",J406,0)</f>
        <v>0</v>
      </c>
      <c r="BJ406" s="17" t="s">
        <v>85</v>
      </c>
      <c r="BK406" s="200">
        <f>ROUND(I406*H406,2)</f>
        <v>0</v>
      </c>
      <c r="BL406" s="17" t="s">
        <v>235</v>
      </c>
      <c r="BM406" s="199" t="s">
        <v>2084</v>
      </c>
    </row>
    <row r="407" spans="1:65" s="2" customFormat="1" ht="24.2" customHeight="1">
      <c r="A407" s="34"/>
      <c r="B407" s="35"/>
      <c r="C407" s="187" t="s">
        <v>1117</v>
      </c>
      <c r="D407" s="187" t="s">
        <v>155</v>
      </c>
      <c r="E407" s="188" t="s">
        <v>2085</v>
      </c>
      <c r="F407" s="189" t="s">
        <v>2086</v>
      </c>
      <c r="G407" s="190" t="s">
        <v>192</v>
      </c>
      <c r="H407" s="191">
        <v>1</v>
      </c>
      <c r="I407" s="192"/>
      <c r="J407" s="193">
        <f>ROUND(I407*H407,2)</f>
        <v>0</v>
      </c>
      <c r="K407" s="194"/>
      <c r="L407" s="39"/>
      <c r="M407" s="195" t="s">
        <v>1</v>
      </c>
      <c r="N407" s="196" t="s">
        <v>42</v>
      </c>
      <c r="O407" s="71"/>
      <c r="P407" s="197">
        <f>O407*H407</f>
        <v>0</v>
      </c>
      <c r="Q407" s="197">
        <v>4.1329999999999999E-2</v>
      </c>
      <c r="R407" s="197">
        <f>Q407*H407</f>
        <v>4.1329999999999999E-2</v>
      </c>
      <c r="S407" s="197">
        <v>0</v>
      </c>
      <c r="T407" s="198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9" t="s">
        <v>235</v>
      </c>
      <c r="AT407" s="199" t="s">
        <v>155</v>
      </c>
      <c r="AU407" s="199" t="s">
        <v>87</v>
      </c>
      <c r="AY407" s="17" t="s">
        <v>152</v>
      </c>
      <c r="BE407" s="200">
        <f>IF(N407="základní",J407,0)</f>
        <v>0</v>
      </c>
      <c r="BF407" s="200">
        <f>IF(N407="snížená",J407,0)</f>
        <v>0</v>
      </c>
      <c r="BG407" s="200">
        <f>IF(N407="zákl. přenesená",J407,0)</f>
        <v>0</v>
      </c>
      <c r="BH407" s="200">
        <f>IF(N407="sníž. přenesená",J407,0)</f>
        <v>0</v>
      </c>
      <c r="BI407" s="200">
        <f>IF(N407="nulová",J407,0)</f>
        <v>0</v>
      </c>
      <c r="BJ407" s="17" t="s">
        <v>85</v>
      </c>
      <c r="BK407" s="200">
        <f>ROUND(I407*H407,2)</f>
        <v>0</v>
      </c>
      <c r="BL407" s="17" t="s">
        <v>235</v>
      </c>
      <c r="BM407" s="199" t="s">
        <v>2087</v>
      </c>
    </row>
    <row r="408" spans="1:65" s="2" customFormat="1" ht="24.2" customHeight="1">
      <c r="A408" s="34"/>
      <c r="B408" s="35"/>
      <c r="C408" s="187" t="s">
        <v>1122</v>
      </c>
      <c r="D408" s="187" t="s">
        <v>155</v>
      </c>
      <c r="E408" s="188" t="s">
        <v>2088</v>
      </c>
      <c r="F408" s="189" t="s">
        <v>2089</v>
      </c>
      <c r="G408" s="190" t="s">
        <v>170</v>
      </c>
      <c r="H408" s="191">
        <v>1</v>
      </c>
      <c r="I408" s="192"/>
      <c r="J408" s="193">
        <f>ROUND(I408*H408,2)</f>
        <v>0</v>
      </c>
      <c r="K408" s="194"/>
      <c r="L408" s="39"/>
      <c r="M408" s="195" t="s">
        <v>1</v>
      </c>
      <c r="N408" s="196" t="s">
        <v>42</v>
      </c>
      <c r="O408" s="71"/>
      <c r="P408" s="197">
        <f>O408*H408</f>
        <v>0</v>
      </c>
      <c r="Q408" s="197">
        <v>0</v>
      </c>
      <c r="R408" s="197">
        <f>Q408*H408</f>
        <v>0</v>
      </c>
      <c r="S408" s="197">
        <v>0</v>
      </c>
      <c r="T408" s="19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9" t="s">
        <v>235</v>
      </c>
      <c r="AT408" s="199" t="s">
        <v>155</v>
      </c>
      <c r="AU408" s="199" t="s">
        <v>87</v>
      </c>
      <c r="AY408" s="17" t="s">
        <v>152</v>
      </c>
      <c r="BE408" s="200">
        <f>IF(N408="základní",J408,0)</f>
        <v>0</v>
      </c>
      <c r="BF408" s="200">
        <f>IF(N408="snížená",J408,0)</f>
        <v>0</v>
      </c>
      <c r="BG408" s="200">
        <f>IF(N408="zákl. přenesená",J408,0)</f>
        <v>0</v>
      </c>
      <c r="BH408" s="200">
        <f>IF(N408="sníž. přenesená",J408,0)</f>
        <v>0</v>
      </c>
      <c r="BI408" s="200">
        <f>IF(N408="nulová",J408,0)</f>
        <v>0</v>
      </c>
      <c r="BJ408" s="17" t="s">
        <v>85</v>
      </c>
      <c r="BK408" s="200">
        <f>ROUND(I408*H408,2)</f>
        <v>0</v>
      </c>
      <c r="BL408" s="17" t="s">
        <v>235</v>
      </c>
      <c r="BM408" s="199" t="s">
        <v>2090</v>
      </c>
    </row>
    <row r="409" spans="1:65" s="2" customFormat="1" ht="24.2" customHeight="1">
      <c r="A409" s="34"/>
      <c r="B409" s="35"/>
      <c r="C409" s="187" t="s">
        <v>1127</v>
      </c>
      <c r="D409" s="187" t="s">
        <v>155</v>
      </c>
      <c r="E409" s="188" t="s">
        <v>2091</v>
      </c>
      <c r="F409" s="189" t="s">
        <v>2092</v>
      </c>
      <c r="G409" s="190" t="s">
        <v>170</v>
      </c>
      <c r="H409" s="191">
        <v>1</v>
      </c>
      <c r="I409" s="192"/>
      <c r="J409" s="193">
        <f>ROUND(I409*H409,2)</f>
        <v>0</v>
      </c>
      <c r="K409" s="194"/>
      <c r="L409" s="39"/>
      <c r="M409" s="195" t="s">
        <v>1</v>
      </c>
      <c r="N409" s="196" t="s">
        <v>42</v>
      </c>
      <c r="O409" s="71"/>
      <c r="P409" s="197">
        <f>O409*H409</f>
        <v>0</v>
      </c>
      <c r="Q409" s="197">
        <v>1.4999999999999999E-4</v>
      </c>
      <c r="R409" s="197">
        <f>Q409*H409</f>
        <v>1.4999999999999999E-4</v>
      </c>
      <c r="S409" s="197">
        <v>0</v>
      </c>
      <c r="T409" s="198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9" t="s">
        <v>235</v>
      </c>
      <c r="AT409" s="199" t="s">
        <v>155</v>
      </c>
      <c r="AU409" s="199" t="s">
        <v>87</v>
      </c>
      <c r="AY409" s="17" t="s">
        <v>152</v>
      </c>
      <c r="BE409" s="200">
        <f>IF(N409="základní",J409,0)</f>
        <v>0</v>
      </c>
      <c r="BF409" s="200">
        <f>IF(N409="snížená",J409,0)</f>
        <v>0</v>
      </c>
      <c r="BG409" s="200">
        <f>IF(N409="zákl. přenesená",J409,0)</f>
        <v>0</v>
      </c>
      <c r="BH409" s="200">
        <f>IF(N409="sníž. přenesená",J409,0)</f>
        <v>0</v>
      </c>
      <c r="BI409" s="200">
        <f>IF(N409="nulová",J409,0)</f>
        <v>0</v>
      </c>
      <c r="BJ409" s="17" t="s">
        <v>85</v>
      </c>
      <c r="BK409" s="200">
        <f>ROUND(I409*H409,2)</f>
        <v>0</v>
      </c>
      <c r="BL409" s="17" t="s">
        <v>235</v>
      </c>
      <c r="BM409" s="199" t="s">
        <v>2093</v>
      </c>
    </row>
    <row r="410" spans="1:65" s="2" customFormat="1" ht="21.75" customHeight="1">
      <c r="A410" s="34"/>
      <c r="B410" s="35"/>
      <c r="C410" s="187" t="s">
        <v>1133</v>
      </c>
      <c r="D410" s="187" t="s">
        <v>155</v>
      </c>
      <c r="E410" s="188" t="s">
        <v>2094</v>
      </c>
      <c r="F410" s="189" t="s">
        <v>2095</v>
      </c>
      <c r="G410" s="190" t="s">
        <v>307</v>
      </c>
      <c r="H410" s="239"/>
      <c r="I410" s="192"/>
      <c r="J410" s="193">
        <f>ROUND(I410*H410,2)</f>
        <v>0</v>
      </c>
      <c r="K410" s="194"/>
      <c r="L410" s="39"/>
      <c r="M410" s="195" t="s">
        <v>1</v>
      </c>
      <c r="N410" s="196" t="s">
        <v>42</v>
      </c>
      <c r="O410" s="71"/>
      <c r="P410" s="197">
        <f>O410*H410</f>
        <v>0</v>
      </c>
      <c r="Q410" s="197">
        <v>0</v>
      </c>
      <c r="R410" s="197">
        <f>Q410*H410</f>
        <v>0</v>
      </c>
      <c r="S410" s="197">
        <v>0</v>
      </c>
      <c r="T410" s="19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235</v>
      </c>
      <c r="AT410" s="199" t="s">
        <v>155</v>
      </c>
      <c r="AU410" s="199" t="s">
        <v>87</v>
      </c>
      <c r="AY410" s="17" t="s">
        <v>152</v>
      </c>
      <c r="BE410" s="200">
        <f>IF(N410="základní",J410,0)</f>
        <v>0</v>
      </c>
      <c r="BF410" s="200">
        <f>IF(N410="snížená",J410,0)</f>
        <v>0</v>
      </c>
      <c r="BG410" s="200">
        <f>IF(N410="zákl. přenesená",J410,0)</f>
        <v>0</v>
      </c>
      <c r="BH410" s="200">
        <f>IF(N410="sníž. přenesená",J410,0)</f>
        <v>0</v>
      </c>
      <c r="BI410" s="200">
        <f>IF(N410="nulová",J410,0)</f>
        <v>0</v>
      </c>
      <c r="BJ410" s="17" t="s">
        <v>85</v>
      </c>
      <c r="BK410" s="200">
        <f>ROUND(I410*H410,2)</f>
        <v>0</v>
      </c>
      <c r="BL410" s="17" t="s">
        <v>235</v>
      </c>
      <c r="BM410" s="199" t="s">
        <v>2096</v>
      </c>
    </row>
    <row r="411" spans="1:65" s="12" customFormat="1" ht="22.9" customHeight="1">
      <c r="B411" s="171"/>
      <c r="C411" s="172"/>
      <c r="D411" s="173" t="s">
        <v>76</v>
      </c>
      <c r="E411" s="185" t="s">
        <v>2097</v>
      </c>
      <c r="F411" s="185" t="s">
        <v>2098</v>
      </c>
      <c r="G411" s="172"/>
      <c r="H411" s="172"/>
      <c r="I411" s="175"/>
      <c r="J411" s="186">
        <f>BK411</f>
        <v>0</v>
      </c>
      <c r="K411" s="172"/>
      <c r="L411" s="177"/>
      <c r="M411" s="178"/>
      <c r="N411" s="179"/>
      <c r="O411" s="179"/>
      <c r="P411" s="180">
        <f>SUM(P412:P420)</f>
        <v>0</v>
      </c>
      <c r="Q411" s="179"/>
      <c r="R411" s="180">
        <f>SUM(R412:R420)</f>
        <v>9.1109250000000003E-2</v>
      </c>
      <c r="S411" s="179"/>
      <c r="T411" s="181">
        <f>SUM(T412:T420)</f>
        <v>0.16</v>
      </c>
      <c r="AR411" s="182" t="s">
        <v>85</v>
      </c>
      <c r="AT411" s="183" t="s">
        <v>76</v>
      </c>
      <c r="AU411" s="183" t="s">
        <v>85</v>
      </c>
      <c r="AY411" s="182" t="s">
        <v>152</v>
      </c>
      <c r="BK411" s="184">
        <f>SUM(BK412:BK420)</f>
        <v>0</v>
      </c>
    </row>
    <row r="412" spans="1:65" s="2" customFormat="1" ht="21.75" customHeight="1">
      <c r="A412" s="34"/>
      <c r="B412" s="35"/>
      <c r="C412" s="187" t="s">
        <v>1137</v>
      </c>
      <c r="D412" s="187" t="s">
        <v>155</v>
      </c>
      <c r="E412" s="188" t="s">
        <v>2099</v>
      </c>
      <c r="F412" s="189" t="s">
        <v>2100</v>
      </c>
      <c r="G412" s="190" t="s">
        <v>198</v>
      </c>
      <c r="H412" s="191">
        <v>50</v>
      </c>
      <c r="I412" s="192"/>
      <c r="J412" s="193">
        <f>ROUND(I412*H412,2)</f>
        <v>0</v>
      </c>
      <c r="K412" s="194"/>
      <c r="L412" s="39"/>
      <c r="M412" s="195" t="s">
        <v>1</v>
      </c>
      <c r="N412" s="196" t="s">
        <v>42</v>
      </c>
      <c r="O412" s="71"/>
      <c r="P412" s="197">
        <f>O412*H412</f>
        <v>0</v>
      </c>
      <c r="Q412" s="197">
        <v>2.0000000000000002E-5</v>
      </c>
      <c r="R412" s="197">
        <f>Q412*H412</f>
        <v>1E-3</v>
      </c>
      <c r="S412" s="197">
        <v>3.2000000000000002E-3</v>
      </c>
      <c r="T412" s="198">
        <f>S412*H412</f>
        <v>0.16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9" t="s">
        <v>159</v>
      </c>
      <c r="AT412" s="199" t="s">
        <v>155</v>
      </c>
      <c r="AU412" s="199" t="s">
        <v>87</v>
      </c>
      <c r="AY412" s="17" t="s">
        <v>152</v>
      </c>
      <c r="BE412" s="200">
        <f>IF(N412="základní",J412,0)</f>
        <v>0</v>
      </c>
      <c r="BF412" s="200">
        <f>IF(N412="snížená",J412,0)</f>
        <v>0</v>
      </c>
      <c r="BG412" s="200">
        <f>IF(N412="zákl. přenesená",J412,0)</f>
        <v>0</v>
      </c>
      <c r="BH412" s="200">
        <f>IF(N412="sníž. přenesená",J412,0)</f>
        <v>0</v>
      </c>
      <c r="BI412" s="200">
        <f>IF(N412="nulová",J412,0)</f>
        <v>0</v>
      </c>
      <c r="BJ412" s="17" t="s">
        <v>85</v>
      </c>
      <c r="BK412" s="200">
        <f>ROUND(I412*H412,2)</f>
        <v>0</v>
      </c>
      <c r="BL412" s="17" t="s">
        <v>159</v>
      </c>
      <c r="BM412" s="199" t="s">
        <v>2101</v>
      </c>
    </row>
    <row r="413" spans="1:65" s="2" customFormat="1" ht="24.2" customHeight="1">
      <c r="A413" s="34"/>
      <c r="B413" s="35"/>
      <c r="C413" s="187" t="s">
        <v>1141</v>
      </c>
      <c r="D413" s="187" t="s">
        <v>155</v>
      </c>
      <c r="E413" s="188" t="s">
        <v>2102</v>
      </c>
      <c r="F413" s="189" t="s">
        <v>2103</v>
      </c>
      <c r="G413" s="190" t="s">
        <v>198</v>
      </c>
      <c r="H413" s="191">
        <v>114</v>
      </c>
      <c r="I413" s="192"/>
      <c r="J413" s="193">
        <f>ROUND(I413*H413,2)</f>
        <v>0</v>
      </c>
      <c r="K413" s="194"/>
      <c r="L413" s="39"/>
      <c r="M413" s="195" t="s">
        <v>1</v>
      </c>
      <c r="N413" s="196" t="s">
        <v>42</v>
      </c>
      <c r="O413" s="71"/>
      <c r="P413" s="197">
        <f>O413*H413</f>
        <v>0</v>
      </c>
      <c r="Q413" s="197">
        <v>7.0596500000000002E-4</v>
      </c>
      <c r="R413" s="197">
        <f>Q413*H413</f>
        <v>8.0480010000000005E-2</v>
      </c>
      <c r="S413" s="197">
        <v>0</v>
      </c>
      <c r="T413" s="19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9" t="s">
        <v>159</v>
      </c>
      <c r="AT413" s="199" t="s">
        <v>155</v>
      </c>
      <c r="AU413" s="199" t="s">
        <v>87</v>
      </c>
      <c r="AY413" s="17" t="s">
        <v>152</v>
      </c>
      <c r="BE413" s="200">
        <f>IF(N413="základní",J413,0)</f>
        <v>0</v>
      </c>
      <c r="BF413" s="200">
        <f>IF(N413="snížená",J413,0)</f>
        <v>0</v>
      </c>
      <c r="BG413" s="200">
        <f>IF(N413="zákl. přenesená",J413,0)</f>
        <v>0</v>
      </c>
      <c r="BH413" s="200">
        <f>IF(N413="sníž. přenesená",J413,0)</f>
        <v>0</v>
      </c>
      <c r="BI413" s="200">
        <f>IF(N413="nulová",J413,0)</f>
        <v>0</v>
      </c>
      <c r="BJ413" s="17" t="s">
        <v>85</v>
      </c>
      <c r="BK413" s="200">
        <f>ROUND(I413*H413,2)</f>
        <v>0</v>
      </c>
      <c r="BL413" s="17" t="s">
        <v>159</v>
      </c>
      <c r="BM413" s="199" t="s">
        <v>2104</v>
      </c>
    </row>
    <row r="414" spans="1:65" s="13" customFormat="1" ht="11.25">
      <c r="B414" s="201"/>
      <c r="C414" s="202"/>
      <c r="D414" s="203" t="s">
        <v>161</v>
      </c>
      <c r="E414" s="204" t="s">
        <v>1</v>
      </c>
      <c r="F414" s="205" t="s">
        <v>2105</v>
      </c>
      <c r="G414" s="202"/>
      <c r="H414" s="206">
        <v>114</v>
      </c>
      <c r="I414" s="207"/>
      <c r="J414" s="202"/>
      <c r="K414" s="202"/>
      <c r="L414" s="208"/>
      <c r="M414" s="209"/>
      <c r="N414" s="210"/>
      <c r="O414" s="210"/>
      <c r="P414" s="210"/>
      <c r="Q414" s="210"/>
      <c r="R414" s="210"/>
      <c r="S414" s="210"/>
      <c r="T414" s="211"/>
      <c r="AT414" s="212" t="s">
        <v>161</v>
      </c>
      <c r="AU414" s="212" t="s">
        <v>87</v>
      </c>
      <c r="AV414" s="13" t="s">
        <v>87</v>
      </c>
      <c r="AW414" s="13" t="s">
        <v>34</v>
      </c>
      <c r="AX414" s="13" t="s">
        <v>85</v>
      </c>
      <c r="AY414" s="212" t="s">
        <v>152</v>
      </c>
    </row>
    <row r="415" spans="1:65" s="2" customFormat="1" ht="24.2" customHeight="1">
      <c r="A415" s="34"/>
      <c r="B415" s="35"/>
      <c r="C415" s="187" t="s">
        <v>1146</v>
      </c>
      <c r="D415" s="187" t="s">
        <v>155</v>
      </c>
      <c r="E415" s="188" t="s">
        <v>2106</v>
      </c>
      <c r="F415" s="189" t="s">
        <v>2107</v>
      </c>
      <c r="G415" s="190" t="s">
        <v>170</v>
      </c>
      <c r="H415" s="191">
        <v>12</v>
      </c>
      <c r="I415" s="192"/>
      <c r="J415" s="193">
        <f>ROUND(I415*H415,2)</f>
        <v>0</v>
      </c>
      <c r="K415" s="194"/>
      <c r="L415" s="39"/>
      <c r="M415" s="195" t="s">
        <v>1</v>
      </c>
      <c r="N415" s="196" t="s">
        <v>42</v>
      </c>
      <c r="O415" s="71"/>
      <c r="P415" s="197">
        <f>O415*H415</f>
        <v>0</v>
      </c>
      <c r="Q415" s="197">
        <v>3.4100000000000002E-5</v>
      </c>
      <c r="R415" s="197">
        <f>Q415*H415</f>
        <v>4.0920000000000003E-4</v>
      </c>
      <c r="S415" s="197">
        <v>0</v>
      </c>
      <c r="T415" s="19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9" t="s">
        <v>159</v>
      </c>
      <c r="AT415" s="199" t="s">
        <v>155</v>
      </c>
      <c r="AU415" s="199" t="s">
        <v>87</v>
      </c>
      <c r="AY415" s="17" t="s">
        <v>152</v>
      </c>
      <c r="BE415" s="200">
        <f>IF(N415="základní",J415,0)</f>
        <v>0</v>
      </c>
      <c r="BF415" s="200">
        <f>IF(N415="snížená",J415,0)</f>
        <v>0</v>
      </c>
      <c r="BG415" s="200">
        <f>IF(N415="zákl. přenesená",J415,0)</f>
        <v>0</v>
      </c>
      <c r="BH415" s="200">
        <f>IF(N415="sníž. přenesená",J415,0)</f>
        <v>0</v>
      </c>
      <c r="BI415" s="200">
        <f>IF(N415="nulová",J415,0)</f>
        <v>0</v>
      </c>
      <c r="BJ415" s="17" t="s">
        <v>85</v>
      </c>
      <c r="BK415" s="200">
        <f>ROUND(I415*H415,2)</f>
        <v>0</v>
      </c>
      <c r="BL415" s="17" t="s">
        <v>159</v>
      </c>
      <c r="BM415" s="199" t="s">
        <v>2108</v>
      </c>
    </row>
    <row r="416" spans="1:65" s="13" customFormat="1" ht="11.25">
      <c r="B416" s="201"/>
      <c r="C416" s="202"/>
      <c r="D416" s="203" t="s">
        <v>161</v>
      </c>
      <c r="E416" s="204" t="s">
        <v>1</v>
      </c>
      <c r="F416" s="205" t="s">
        <v>2109</v>
      </c>
      <c r="G416" s="202"/>
      <c r="H416" s="206">
        <v>12</v>
      </c>
      <c r="I416" s="207"/>
      <c r="J416" s="202"/>
      <c r="K416" s="202"/>
      <c r="L416" s="208"/>
      <c r="M416" s="209"/>
      <c r="N416" s="210"/>
      <c r="O416" s="210"/>
      <c r="P416" s="210"/>
      <c r="Q416" s="210"/>
      <c r="R416" s="210"/>
      <c r="S416" s="210"/>
      <c r="T416" s="211"/>
      <c r="AT416" s="212" t="s">
        <v>161</v>
      </c>
      <c r="AU416" s="212" t="s">
        <v>87</v>
      </c>
      <c r="AV416" s="13" t="s">
        <v>87</v>
      </c>
      <c r="AW416" s="13" t="s">
        <v>34</v>
      </c>
      <c r="AX416" s="13" t="s">
        <v>85</v>
      </c>
      <c r="AY416" s="212" t="s">
        <v>152</v>
      </c>
    </row>
    <row r="417" spans="1:65" s="2" customFormat="1" ht="16.5" customHeight="1">
      <c r="A417" s="34"/>
      <c r="B417" s="35"/>
      <c r="C417" s="187" t="s">
        <v>1149</v>
      </c>
      <c r="D417" s="187" t="s">
        <v>155</v>
      </c>
      <c r="E417" s="188" t="s">
        <v>2110</v>
      </c>
      <c r="F417" s="189" t="s">
        <v>2111</v>
      </c>
      <c r="G417" s="190" t="s">
        <v>198</v>
      </c>
      <c r="H417" s="191">
        <v>114</v>
      </c>
      <c r="I417" s="192"/>
      <c r="J417" s="193">
        <f>ROUND(I417*H417,2)</f>
        <v>0</v>
      </c>
      <c r="K417" s="194"/>
      <c r="L417" s="39"/>
      <c r="M417" s="195" t="s">
        <v>1</v>
      </c>
      <c r="N417" s="196" t="s">
        <v>42</v>
      </c>
      <c r="O417" s="71"/>
      <c r="P417" s="197">
        <f>O417*H417</f>
        <v>0</v>
      </c>
      <c r="Q417" s="197">
        <v>0</v>
      </c>
      <c r="R417" s="197">
        <f>Q417*H417</f>
        <v>0</v>
      </c>
      <c r="S417" s="197">
        <v>0</v>
      </c>
      <c r="T417" s="19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9" t="s">
        <v>159</v>
      </c>
      <c r="AT417" s="199" t="s">
        <v>155</v>
      </c>
      <c r="AU417" s="199" t="s">
        <v>87</v>
      </c>
      <c r="AY417" s="17" t="s">
        <v>152</v>
      </c>
      <c r="BE417" s="200">
        <f>IF(N417="základní",J417,0)</f>
        <v>0</v>
      </c>
      <c r="BF417" s="200">
        <f>IF(N417="snížená",J417,0)</f>
        <v>0</v>
      </c>
      <c r="BG417" s="200">
        <f>IF(N417="zákl. přenesená",J417,0)</f>
        <v>0</v>
      </c>
      <c r="BH417" s="200">
        <f>IF(N417="sníž. přenesená",J417,0)</f>
        <v>0</v>
      </c>
      <c r="BI417" s="200">
        <f>IF(N417="nulová",J417,0)</f>
        <v>0</v>
      </c>
      <c r="BJ417" s="17" t="s">
        <v>85</v>
      </c>
      <c r="BK417" s="200">
        <f>ROUND(I417*H417,2)</f>
        <v>0</v>
      </c>
      <c r="BL417" s="17" t="s">
        <v>159</v>
      </c>
      <c r="BM417" s="199" t="s">
        <v>2112</v>
      </c>
    </row>
    <row r="418" spans="1:65" s="2" customFormat="1" ht="33" customHeight="1">
      <c r="A418" s="34"/>
      <c r="B418" s="35"/>
      <c r="C418" s="187" t="s">
        <v>1152</v>
      </c>
      <c r="D418" s="187" t="s">
        <v>155</v>
      </c>
      <c r="E418" s="188" t="s">
        <v>2113</v>
      </c>
      <c r="F418" s="189" t="s">
        <v>2114</v>
      </c>
      <c r="G418" s="190" t="s">
        <v>198</v>
      </c>
      <c r="H418" s="191">
        <v>114</v>
      </c>
      <c r="I418" s="192"/>
      <c r="J418" s="193">
        <f>ROUND(I418*H418,2)</f>
        <v>0</v>
      </c>
      <c r="K418" s="194"/>
      <c r="L418" s="39"/>
      <c r="M418" s="195" t="s">
        <v>1</v>
      </c>
      <c r="N418" s="196" t="s">
        <v>42</v>
      </c>
      <c r="O418" s="71"/>
      <c r="P418" s="197">
        <f>O418*H418</f>
        <v>0</v>
      </c>
      <c r="Q418" s="197">
        <v>7.3860000000000001E-5</v>
      </c>
      <c r="R418" s="197">
        <f>Q418*H418</f>
        <v>8.4200400000000002E-3</v>
      </c>
      <c r="S418" s="197">
        <v>0</v>
      </c>
      <c r="T418" s="198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9" t="s">
        <v>159</v>
      </c>
      <c r="AT418" s="199" t="s">
        <v>155</v>
      </c>
      <c r="AU418" s="199" t="s">
        <v>87</v>
      </c>
      <c r="AY418" s="17" t="s">
        <v>152</v>
      </c>
      <c r="BE418" s="200">
        <f>IF(N418="základní",J418,0)</f>
        <v>0</v>
      </c>
      <c r="BF418" s="200">
        <f>IF(N418="snížená",J418,0)</f>
        <v>0</v>
      </c>
      <c r="BG418" s="200">
        <f>IF(N418="zákl. přenesená",J418,0)</f>
        <v>0</v>
      </c>
      <c r="BH418" s="200">
        <f>IF(N418="sníž. přenesená",J418,0)</f>
        <v>0</v>
      </c>
      <c r="BI418" s="200">
        <f>IF(N418="nulová",J418,0)</f>
        <v>0</v>
      </c>
      <c r="BJ418" s="17" t="s">
        <v>85</v>
      </c>
      <c r="BK418" s="200">
        <f>ROUND(I418*H418,2)</f>
        <v>0</v>
      </c>
      <c r="BL418" s="17" t="s">
        <v>159</v>
      </c>
      <c r="BM418" s="199" t="s">
        <v>2115</v>
      </c>
    </row>
    <row r="419" spans="1:65" s="2" customFormat="1" ht="21.75" customHeight="1">
      <c r="A419" s="34"/>
      <c r="B419" s="35"/>
      <c r="C419" s="187" t="s">
        <v>1156</v>
      </c>
      <c r="D419" s="187" t="s">
        <v>155</v>
      </c>
      <c r="E419" s="188" t="s">
        <v>2116</v>
      </c>
      <c r="F419" s="189" t="s">
        <v>2117</v>
      </c>
      <c r="G419" s="190" t="s">
        <v>178</v>
      </c>
      <c r="H419" s="191">
        <v>1</v>
      </c>
      <c r="I419" s="192"/>
      <c r="J419" s="193">
        <f>ROUND(I419*H419,2)</f>
        <v>0</v>
      </c>
      <c r="K419" s="194"/>
      <c r="L419" s="39"/>
      <c r="M419" s="195" t="s">
        <v>1</v>
      </c>
      <c r="N419" s="196" t="s">
        <v>42</v>
      </c>
      <c r="O419" s="71"/>
      <c r="P419" s="197">
        <f>O419*H419</f>
        <v>0</v>
      </c>
      <c r="Q419" s="197">
        <v>8.0000000000000004E-4</v>
      </c>
      <c r="R419" s="197">
        <f>Q419*H419</f>
        <v>8.0000000000000004E-4</v>
      </c>
      <c r="S419" s="197">
        <v>0</v>
      </c>
      <c r="T419" s="19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9" t="s">
        <v>159</v>
      </c>
      <c r="AT419" s="199" t="s">
        <v>155</v>
      </c>
      <c r="AU419" s="199" t="s">
        <v>87</v>
      </c>
      <c r="AY419" s="17" t="s">
        <v>152</v>
      </c>
      <c r="BE419" s="200">
        <f>IF(N419="základní",J419,0)</f>
        <v>0</v>
      </c>
      <c r="BF419" s="200">
        <f>IF(N419="snížená",J419,0)</f>
        <v>0</v>
      </c>
      <c r="BG419" s="200">
        <f>IF(N419="zákl. přenesená",J419,0)</f>
        <v>0</v>
      </c>
      <c r="BH419" s="200">
        <f>IF(N419="sníž. přenesená",J419,0)</f>
        <v>0</v>
      </c>
      <c r="BI419" s="200">
        <f>IF(N419="nulová",J419,0)</f>
        <v>0</v>
      </c>
      <c r="BJ419" s="17" t="s">
        <v>85</v>
      </c>
      <c r="BK419" s="200">
        <f>ROUND(I419*H419,2)</f>
        <v>0</v>
      </c>
      <c r="BL419" s="17" t="s">
        <v>159</v>
      </c>
      <c r="BM419" s="199" t="s">
        <v>2118</v>
      </c>
    </row>
    <row r="420" spans="1:65" s="2" customFormat="1" ht="24.2" customHeight="1">
      <c r="A420" s="34"/>
      <c r="B420" s="35"/>
      <c r="C420" s="187" t="s">
        <v>1160</v>
      </c>
      <c r="D420" s="187" t="s">
        <v>155</v>
      </c>
      <c r="E420" s="188" t="s">
        <v>2119</v>
      </c>
      <c r="F420" s="189" t="s">
        <v>2120</v>
      </c>
      <c r="G420" s="190" t="s">
        <v>307</v>
      </c>
      <c r="H420" s="239"/>
      <c r="I420" s="192"/>
      <c r="J420" s="193">
        <f>ROUND(I420*H420,2)</f>
        <v>0</v>
      </c>
      <c r="K420" s="194"/>
      <c r="L420" s="39"/>
      <c r="M420" s="195" t="s">
        <v>1</v>
      </c>
      <c r="N420" s="196" t="s">
        <v>42</v>
      </c>
      <c r="O420" s="71"/>
      <c r="P420" s="197">
        <f>O420*H420</f>
        <v>0</v>
      </c>
      <c r="Q420" s="197">
        <v>0</v>
      </c>
      <c r="R420" s="197">
        <f>Q420*H420</f>
        <v>0</v>
      </c>
      <c r="S420" s="197">
        <v>0</v>
      </c>
      <c r="T420" s="198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9" t="s">
        <v>235</v>
      </c>
      <c r="AT420" s="199" t="s">
        <v>155</v>
      </c>
      <c r="AU420" s="199" t="s">
        <v>87</v>
      </c>
      <c r="AY420" s="17" t="s">
        <v>152</v>
      </c>
      <c r="BE420" s="200">
        <f>IF(N420="základní",J420,0)</f>
        <v>0</v>
      </c>
      <c r="BF420" s="200">
        <f>IF(N420="snížená",J420,0)</f>
        <v>0</v>
      </c>
      <c r="BG420" s="200">
        <f>IF(N420="zákl. přenesená",J420,0)</f>
        <v>0</v>
      </c>
      <c r="BH420" s="200">
        <f>IF(N420="sníž. přenesená",J420,0)</f>
        <v>0</v>
      </c>
      <c r="BI420" s="200">
        <f>IF(N420="nulová",J420,0)</f>
        <v>0</v>
      </c>
      <c r="BJ420" s="17" t="s">
        <v>85</v>
      </c>
      <c r="BK420" s="200">
        <f>ROUND(I420*H420,2)</f>
        <v>0</v>
      </c>
      <c r="BL420" s="17" t="s">
        <v>235</v>
      </c>
      <c r="BM420" s="199" t="s">
        <v>2121</v>
      </c>
    </row>
    <row r="421" spans="1:65" s="12" customFormat="1" ht="22.9" customHeight="1">
      <c r="B421" s="171"/>
      <c r="C421" s="172"/>
      <c r="D421" s="173" t="s">
        <v>76</v>
      </c>
      <c r="E421" s="185" t="s">
        <v>2122</v>
      </c>
      <c r="F421" s="185" t="s">
        <v>2123</v>
      </c>
      <c r="G421" s="172"/>
      <c r="H421" s="172"/>
      <c r="I421" s="175"/>
      <c r="J421" s="186">
        <f>BK421</f>
        <v>0</v>
      </c>
      <c r="K421" s="172"/>
      <c r="L421" s="177"/>
      <c r="M421" s="178"/>
      <c r="N421" s="179"/>
      <c r="O421" s="179"/>
      <c r="P421" s="180">
        <f>SUM(P422:P427)</f>
        <v>0</v>
      </c>
      <c r="Q421" s="179"/>
      <c r="R421" s="180">
        <f>SUM(R422:R427)</f>
        <v>6.3199999999999992E-3</v>
      </c>
      <c r="S421" s="179"/>
      <c r="T421" s="181">
        <f>SUM(T422:T427)</f>
        <v>0</v>
      </c>
      <c r="AR421" s="182" t="s">
        <v>85</v>
      </c>
      <c r="AT421" s="183" t="s">
        <v>76</v>
      </c>
      <c r="AU421" s="183" t="s">
        <v>85</v>
      </c>
      <c r="AY421" s="182" t="s">
        <v>152</v>
      </c>
      <c r="BK421" s="184">
        <f>SUM(BK422:BK427)</f>
        <v>0</v>
      </c>
    </row>
    <row r="422" spans="1:65" s="2" customFormat="1" ht="24.2" customHeight="1">
      <c r="A422" s="34"/>
      <c r="B422" s="35"/>
      <c r="C422" s="187" t="s">
        <v>1164</v>
      </c>
      <c r="D422" s="187" t="s">
        <v>155</v>
      </c>
      <c r="E422" s="188" t="s">
        <v>2124</v>
      </c>
      <c r="F422" s="189" t="s">
        <v>2125</v>
      </c>
      <c r="G422" s="190" t="s">
        <v>170</v>
      </c>
      <c r="H422" s="191">
        <v>6</v>
      </c>
      <c r="I422" s="192"/>
      <c r="J422" s="193">
        <f t="shared" ref="J422:J427" si="40">ROUND(I422*H422,2)</f>
        <v>0</v>
      </c>
      <c r="K422" s="194"/>
      <c r="L422" s="39"/>
      <c r="M422" s="195" t="s">
        <v>1</v>
      </c>
      <c r="N422" s="196" t="s">
        <v>42</v>
      </c>
      <c r="O422" s="71"/>
      <c r="P422" s="197">
        <f t="shared" ref="P422:P427" si="41">O422*H422</f>
        <v>0</v>
      </c>
      <c r="Q422" s="197">
        <v>1.3999999999999999E-4</v>
      </c>
      <c r="R422" s="197">
        <f t="shared" ref="R422:R427" si="42">Q422*H422</f>
        <v>8.3999999999999993E-4</v>
      </c>
      <c r="S422" s="197">
        <v>0</v>
      </c>
      <c r="T422" s="198">
        <f t="shared" ref="T422:T427" si="43"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9" t="s">
        <v>159</v>
      </c>
      <c r="AT422" s="199" t="s">
        <v>155</v>
      </c>
      <c r="AU422" s="199" t="s">
        <v>87</v>
      </c>
      <c r="AY422" s="17" t="s">
        <v>152</v>
      </c>
      <c r="BE422" s="200">
        <f t="shared" ref="BE422:BE427" si="44">IF(N422="základní",J422,0)</f>
        <v>0</v>
      </c>
      <c r="BF422" s="200">
        <f t="shared" ref="BF422:BF427" si="45">IF(N422="snížená",J422,0)</f>
        <v>0</v>
      </c>
      <c r="BG422" s="200">
        <f t="shared" ref="BG422:BG427" si="46">IF(N422="zákl. přenesená",J422,0)</f>
        <v>0</v>
      </c>
      <c r="BH422" s="200">
        <f t="shared" ref="BH422:BH427" si="47">IF(N422="sníž. přenesená",J422,0)</f>
        <v>0</v>
      </c>
      <c r="BI422" s="200">
        <f t="shared" ref="BI422:BI427" si="48">IF(N422="nulová",J422,0)</f>
        <v>0</v>
      </c>
      <c r="BJ422" s="17" t="s">
        <v>85</v>
      </c>
      <c r="BK422" s="200">
        <f t="shared" ref="BK422:BK427" si="49">ROUND(I422*H422,2)</f>
        <v>0</v>
      </c>
      <c r="BL422" s="17" t="s">
        <v>159</v>
      </c>
      <c r="BM422" s="199" t="s">
        <v>2126</v>
      </c>
    </row>
    <row r="423" spans="1:65" s="2" customFormat="1" ht="24.2" customHeight="1">
      <c r="A423" s="34"/>
      <c r="B423" s="35"/>
      <c r="C423" s="187" t="s">
        <v>1169</v>
      </c>
      <c r="D423" s="187" t="s">
        <v>155</v>
      </c>
      <c r="E423" s="188" t="s">
        <v>2127</v>
      </c>
      <c r="F423" s="189" t="s">
        <v>2128</v>
      </c>
      <c r="G423" s="190" t="s">
        <v>170</v>
      </c>
      <c r="H423" s="191">
        <v>6</v>
      </c>
      <c r="I423" s="192"/>
      <c r="J423" s="193">
        <f t="shared" si="40"/>
        <v>0</v>
      </c>
      <c r="K423" s="194"/>
      <c r="L423" s="39"/>
      <c r="M423" s="195" t="s">
        <v>1</v>
      </c>
      <c r="N423" s="196" t="s">
        <v>42</v>
      </c>
      <c r="O423" s="71"/>
      <c r="P423" s="197">
        <f t="shared" si="41"/>
        <v>0</v>
      </c>
      <c r="Q423" s="197">
        <v>6.9999999999999999E-4</v>
      </c>
      <c r="R423" s="197">
        <f t="shared" si="42"/>
        <v>4.1999999999999997E-3</v>
      </c>
      <c r="S423" s="197">
        <v>0</v>
      </c>
      <c r="T423" s="198">
        <f t="shared" si="43"/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9" t="s">
        <v>159</v>
      </c>
      <c r="AT423" s="199" t="s">
        <v>155</v>
      </c>
      <c r="AU423" s="199" t="s">
        <v>87</v>
      </c>
      <c r="AY423" s="17" t="s">
        <v>152</v>
      </c>
      <c r="BE423" s="200">
        <f t="shared" si="44"/>
        <v>0</v>
      </c>
      <c r="BF423" s="200">
        <f t="shared" si="45"/>
        <v>0</v>
      </c>
      <c r="BG423" s="200">
        <f t="shared" si="46"/>
        <v>0</v>
      </c>
      <c r="BH423" s="200">
        <f t="shared" si="47"/>
        <v>0</v>
      </c>
      <c r="BI423" s="200">
        <f t="shared" si="48"/>
        <v>0</v>
      </c>
      <c r="BJ423" s="17" t="s">
        <v>85</v>
      </c>
      <c r="BK423" s="200">
        <f t="shared" si="49"/>
        <v>0</v>
      </c>
      <c r="BL423" s="17" t="s">
        <v>159</v>
      </c>
      <c r="BM423" s="199" t="s">
        <v>2129</v>
      </c>
    </row>
    <row r="424" spans="1:65" s="2" customFormat="1" ht="24.2" customHeight="1">
      <c r="A424" s="34"/>
      <c r="B424" s="35"/>
      <c r="C424" s="187" t="s">
        <v>1173</v>
      </c>
      <c r="D424" s="187" t="s">
        <v>155</v>
      </c>
      <c r="E424" s="188" t="s">
        <v>2130</v>
      </c>
      <c r="F424" s="189" t="s">
        <v>2131</v>
      </c>
      <c r="G424" s="190" t="s">
        <v>170</v>
      </c>
      <c r="H424" s="191">
        <v>1</v>
      </c>
      <c r="I424" s="192"/>
      <c r="J424" s="193">
        <f t="shared" si="40"/>
        <v>0</v>
      </c>
      <c r="K424" s="194"/>
      <c r="L424" s="39"/>
      <c r="M424" s="195" t="s">
        <v>1</v>
      </c>
      <c r="N424" s="196" t="s">
        <v>42</v>
      </c>
      <c r="O424" s="71"/>
      <c r="P424" s="197">
        <f t="shared" si="41"/>
        <v>0</v>
      </c>
      <c r="Q424" s="197">
        <v>2.7E-4</v>
      </c>
      <c r="R424" s="197">
        <f t="shared" si="42"/>
        <v>2.7E-4</v>
      </c>
      <c r="S424" s="197">
        <v>0</v>
      </c>
      <c r="T424" s="198">
        <f t="shared" si="43"/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9" t="s">
        <v>159</v>
      </c>
      <c r="AT424" s="199" t="s">
        <v>155</v>
      </c>
      <c r="AU424" s="199" t="s">
        <v>87</v>
      </c>
      <c r="AY424" s="17" t="s">
        <v>152</v>
      </c>
      <c r="BE424" s="200">
        <f t="shared" si="44"/>
        <v>0</v>
      </c>
      <c r="BF424" s="200">
        <f t="shared" si="45"/>
        <v>0</v>
      </c>
      <c r="BG424" s="200">
        <f t="shared" si="46"/>
        <v>0</v>
      </c>
      <c r="BH424" s="200">
        <f t="shared" si="47"/>
        <v>0</v>
      </c>
      <c r="BI424" s="200">
        <f t="shared" si="48"/>
        <v>0</v>
      </c>
      <c r="BJ424" s="17" t="s">
        <v>85</v>
      </c>
      <c r="BK424" s="200">
        <f t="shared" si="49"/>
        <v>0</v>
      </c>
      <c r="BL424" s="17" t="s">
        <v>159</v>
      </c>
      <c r="BM424" s="199" t="s">
        <v>2132</v>
      </c>
    </row>
    <row r="425" spans="1:65" s="2" customFormat="1" ht="24.2" customHeight="1">
      <c r="A425" s="34"/>
      <c r="B425" s="35"/>
      <c r="C425" s="187" t="s">
        <v>1177</v>
      </c>
      <c r="D425" s="187" t="s">
        <v>155</v>
      </c>
      <c r="E425" s="188" t="s">
        <v>2133</v>
      </c>
      <c r="F425" s="189" t="s">
        <v>2134</v>
      </c>
      <c r="G425" s="190" t="s">
        <v>170</v>
      </c>
      <c r="H425" s="191">
        <v>1</v>
      </c>
      <c r="I425" s="192"/>
      <c r="J425" s="193">
        <f t="shared" si="40"/>
        <v>0</v>
      </c>
      <c r="K425" s="194"/>
      <c r="L425" s="39"/>
      <c r="M425" s="195" t="s">
        <v>1</v>
      </c>
      <c r="N425" s="196" t="s">
        <v>42</v>
      </c>
      <c r="O425" s="71"/>
      <c r="P425" s="197">
        <f t="shared" si="41"/>
        <v>0</v>
      </c>
      <c r="Q425" s="197">
        <v>3.3E-4</v>
      </c>
      <c r="R425" s="197">
        <f t="shared" si="42"/>
        <v>3.3E-4</v>
      </c>
      <c r="S425" s="197">
        <v>0</v>
      </c>
      <c r="T425" s="198">
        <f t="shared" si="43"/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9" t="s">
        <v>159</v>
      </c>
      <c r="AT425" s="199" t="s">
        <v>155</v>
      </c>
      <c r="AU425" s="199" t="s">
        <v>87</v>
      </c>
      <c r="AY425" s="17" t="s">
        <v>152</v>
      </c>
      <c r="BE425" s="200">
        <f t="shared" si="44"/>
        <v>0</v>
      </c>
      <c r="BF425" s="200">
        <f t="shared" si="45"/>
        <v>0</v>
      </c>
      <c r="BG425" s="200">
        <f t="shared" si="46"/>
        <v>0</v>
      </c>
      <c r="BH425" s="200">
        <f t="shared" si="47"/>
        <v>0</v>
      </c>
      <c r="BI425" s="200">
        <f t="shared" si="48"/>
        <v>0</v>
      </c>
      <c r="BJ425" s="17" t="s">
        <v>85</v>
      </c>
      <c r="BK425" s="200">
        <f t="shared" si="49"/>
        <v>0</v>
      </c>
      <c r="BL425" s="17" t="s">
        <v>159</v>
      </c>
      <c r="BM425" s="199" t="s">
        <v>2135</v>
      </c>
    </row>
    <row r="426" spans="1:65" s="2" customFormat="1" ht="21.75" customHeight="1">
      <c r="A426" s="34"/>
      <c r="B426" s="35"/>
      <c r="C426" s="187" t="s">
        <v>1181</v>
      </c>
      <c r="D426" s="187" t="s">
        <v>155</v>
      </c>
      <c r="E426" s="188" t="s">
        <v>2136</v>
      </c>
      <c r="F426" s="189" t="s">
        <v>2137</v>
      </c>
      <c r="G426" s="190" t="s">
        <v>170</v>
      </c>
      <c r="H426" s="191">
        <v>2</v>
      </c>
      <c r="I426" s="192"/>
      <c r="J426" s="193">
        <f t="shared" si="40"/>
        <v>0</v>
      </c>
      <c r="K426" s="194"/>
      <c r="L426" s="39"/>
      <c r="M426" s="195" t="s">
        <v>1</v>
      </c>
      <c r="N426" s="196" t="s">
        <v>42</v>
      </c>
      <c r="O426" s="71"/>
      <c r="P426" s="197">
        <f t="shared" si="41"/>
        <v>0</v>
      </c>
      <c r="Q426" s="197">
        <v>3.4000000000000002E-4</v>
      </c>
      <c r="R426" s="197">
        <f t="shared" si="42"/>
        <v>6.8000000000000005E-4</v>
      </c>
      <c r="S426" s="197">
        <v>0</v>
      </c>
      <c r="T426" s="198">
        <f t="shared" si="43"/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9" t="s">
        <v>159</v>
      </c>
      <c r="AT426" s="199" t="s">
        <v>155</v>
      </c>
      <c r="AU426" s="199" t="s">
        <v>87</v>
      </c>
      <c r="AY426" s="17" t="s">
        <v>152</v>
      </c>
      <c r="BE426" s="200">
        <f t="shared" si="44"/>
        <v>0</v>
      </c>
      <c r="BF426" s="200">
        <f t="shared" si="45"/>
        <v>0</v>
      </c>
      <c r="BG426" s="200">
        <f t="shared" si="46"/>
        <v>0</v>
      </c>
      <c r="BH426" s="200">
        <f t="shared" si="47"/>
        <v>0</v>
      </c>
      <c r="BI426" s="200">
        <f t="shared" si="48"/>
        <v>0</v>
      </c>
      <c r="BJ426" s="17" t="s">
        <v>85</v>
      </c>
      <c r="BK426" s="200">
        <f t="shared" si="49"/>
        <v>0</v>
      </c>
      <c r="BL426" s="17" t="s">
        <v>159</v>
      </c>
      <c r="BM426" s="199" t="s">
        <v>2138</v>
      </c>
    </row>
    <row r="427" spans="1:65" s="2" customFormat="1" ht="24.2" customHeight="1">
      <c r="A427" s="34"/>
      <c r="B427" s="35"/>
      <c r="C427" s="187" t="s">
        <v>1185</v>
      </c>
      <c r="D427" s="187" t="s">
        <v>155</v>
      </c>
      <c r="E427" s="188" t="s">
        <v>2139</v>
      </c>
      <c r="F427" s="189" t="s">
        <v>2140</v>
      </c>
      <c r="G427" s="190" t="s">
        <v>307</v>
      </c>
      <c r="H427" s="239"/>
      <c r="I427" s="192"/>
      <c r="J427" s="193">
        <f t="shared" si="40"/>
        <v>0</v>
      </c>
      <c r="K427" s="194"/>
      <c r="L427" s="39"/>
      <c r="M427" s="195" t="s">
        <v>1</v>
      </c>
      <c r="N427" s="196" t="s">
        <v>42</v>
      </c>
      <c r="O427" s="71"/>
      <c r="P427" s="197">
        <f t="shared" si="41"/>
        <v>0</v>
      </c>
      <c r="Q427" s="197">
        <v>0</v>
      </c>
      <c r="R427" s="197">
        <f t="shared" si="42"/>
        <v>0</v>
      </c>
      <c r="S427" s="197">
        <v>0</v>
      </c>
      <c r="T427" s="198">
        <f t="shared" si="43"/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99" t="s">
        <v>235</v>
      </c>
      <c r="AT427" s="199" t="s">
        <v>155</v>
      </c>
      <c r="AU427" s="199" t="s">
        <v>87</v>
      </c>
      <c r="AY427" s="17" t="s">
        <v>152</v>
      </c>
      <c r="BE427" s="200">
        <f t="shared" si="44"/>
        <v>0</v>
      </c>
      <c r="BF427" s="200">
        <f t="shared" si="45"/>
        <v>0</v>
      </c>
      <c r="BG427" s="200">
        <f t="shared" si="46"/>
        <v>0</v>
      </c>
      <c r="BH427" s="200">
        <f t="shared" si="47"/>
        <v>0</v>
      </c>
      <c r="BI427" s="200">
        <f t="shared" si="48"/>
        <v>0</v>
      </c>
      <c r="BJ427" s="17" t="s">
        <v>85</v>
      </c>
      <c r="BK427" s="200">
        <f t="shared" si="49"/>
        <v>0</v>
      </c>
      <c r="BL427" s="17" t="s">
        <v>235</v>
      </c>
      <c r="BM427" s="199" t="s">
        <v>2141</v>
      </c>
    </row>
    <row r="428" spans="1:65" s="12" customFormat="1" ht="22.9" customHeight="1">
      <c r="B428" s="171"/>
      <c r="C428" s="172"/>
      <c r="D428" s="173" t="s">
        <v>76</v>
      </c>
      <c r="E428" s="185" t="s">
        <v>2142</v>
      </c>
      <c r="F428" s="185" t="s">
        <v>2143</v>
      </c>
      <c r="G428" s="172"/>
      <c r="H428" s="172"/>
      <c r="I428" s="175"/>
      <c r="J428" s="186">
        <f>BK428</f>
        <v>0</v>
      </c>
      <c r="K428" s="172"/>
      <c r="L428" s="177"/>
      <c r="M428" s="178"/>
      <c r="N428" s="179"/>
      <c r="O428" s="179"/>
      <c r="P428" s="180">
        <f>SUM(P429:P436)</f>
        <v>0</v>
      </c>
      <c r="Q428" s="179"/>
      <c r="R428" s="180">
        <f>SUM(R429:R436)</f>
        <v>0.31522</v>
      </c>
      <c r="S428" s="179"/>
      <c r="T428" s="181">
        <f>SUM(T429:T436)</f>
        <v>0.45</v>
      </c>
      <c r="AR428" s="182" t="s">
        <v>87</v>
      </c>
      <c r="AT428" s="183" t="s">
        <v>76</v>
      </c>
      <c r="AU428" s="183" t="s">
        <v>85</v>
      </c>
      <c r="AY428" s="182" t="s">
        <v>152</v>
      </c>
      <c r="BK428" s="184">
        <f>SUM(BK429:BK436)</f>
        <v>0</v>
      </c>
    </row>
    <row r="429" spans="1:65" s="2" customFormat="1" ht="16.5" customHeight="1">
      <c r="A429" s="34"/>
      <c r="B429" s="35"/>
      <c r="C429" s="187" t="s">
        <v>1191</v>
      </c>
      <c r="D429" s="187" t="s">
        <v>155</v>
      </c>
      <c r="E429" s="188" t="s">
        <v>2144</v>
      </c>
      <c r="F429" s="189" t="s">
        <v>2145</v>
      </c>
      <c r="G429" s="190" t="s">
        <v>170</v>
      </c>
      <c r="H429" s="191">
        <v>9</v>
      </c>
      <c r="I429" s="192"/>
      <c r="J429" s="193">
        <f>ROUND(I429*H429,2)</f>
        <v>0</v>
      </c>
      <c r="K429" s="194"/>
      <c r="L429" s="39"/>
      <c r="M429" s="195" t="s">
        <v>1</v>
      </c>
      <c r="N429" s="196" t="s">
        <v>42</v>
      </c>
      <c r="O429" s="71"/>
      <c r="P429" s="197">
        <f>O429*H429</f>
        <v>0</v>
      </c>
      <c r="Q429" s="197">
        <v>0</v>
      </c>
      <c r="R429" s="197">
        <f>Q429*H429</f>
        <v>0</v>
      </c>
      <c r="S429" s="197">
        <v>0.05</v>
      </c>
      <c r="T429" s="198">
        <f>S429*H429</f>
        <v>0.45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9" t="s">
        <v>235</v>
      </c>
      <c r="AT429" s="199" t="s">
        <v>155</v>
      </c>
      <c r="AU429" s="199" t="s">
        <v>87</v>
      </c>
      <c r="AY429" s="17" t="s">
        <v>152</v>
      </c>
      <c r="BE429" s="200">
        <f>IF(N429="základní",J429,0)</f>
        <v>0</v>
      </c>
      <c r="BF429" s="200">
        <f>IF(N429="snížená",J429,0)</f>
        <v>0</v>
      </c>
      <c r="BG429" s="200">
        <f>IF(N429="zákl. přenesená",J429,0)</f>
        <v>0</v>
      </c>
      <c r="BH429" s="200">
        <f>IF(N429="sníž. přenesená",J429,0)</f>
        <v>0</v>
      </c>
      <c r="BI429" s="200">
        <f>IF(N429="nulová",J429,0)</f>
        <v>0</v>
      </c>
      <c r="BJ429" s="17" t="s">
        <v>85</v>
      </c>
      <c r="BK429" s="200">
        <f>ROUND(I429*H429,2)</f>
        <v>0</v>
      </c>
      <c r="BL429" s="17" t="s">
        <v>235</v>
      </c>
      <c r="BM429" s="199" t="s">
        <v>2146</v>
      </c>
    </row>
    <row r="430" spans="1:65" s="2" customFormat="1" ht="16.5" customHeight="1">
      <c r="A430" s="34"/>
      <c r="B430" s="35"/>
      <c r="C430" s="187" t="s">
        <v>1198</v>
      </c>
      <c r="D430" s="187" t="s">
        <v>155</v>
      </c>
      <c r="E430" s="188" t="s">
        <v>2147</v>
      </c>
      <c r="F430" s="189" t="s">
        <v>2148</v>
      </c>
      <c r="G430" s="190" t="s">
        <v>178</v>
      </c>
      <c r="H430" s="191">
        <v>1</v>
      </c>
      <c r="I430" s="192"/>
      <c r="J430" s="193">
        <f>ROUND(I430*H430,2)</f>
        <v>0</v>
      </c>
      <c r="K430" s="194"/>
      <c r="L430" s="39"/>
      <c r="M430" s="195" t="s">
        <v>1</v>
      </c>
      <c r="N430" s="196" t="s">
        <v>42</v>
      </c>
      <c r="O430" s="71"/>
      <c r="P430" s="197">
        <f>O430*H430</f>
        <v>0</v>
      </c>
      <c r="Q430" s="197">
        <v>0</v>
      </c>
      <c r="R430" s="197">
        <f>Q430*H430</f>
        <v>0</v>
      </c>
      <c r="S430" s="197">
        <v>0</v>
      </c>
      <c r="T430" s="19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9" t="s">
        <v>159</v>
      </c>
      <c r="AT430" s="199" t="s">
        <v>155</v>
      </c>
      <c r="AU430" s="199" t="s">
        <v>87</v>
      </c>
      <c r="AY430" s="17" t="s">
        <v>152</v>
      </c>
      <c r="BE430" s="200">
        <f>IF(N430="základní",J430,0)</f>
        <v>0</v>
      </c>
      <c r="BF430" s="200">
        <f>IF(N430="snížená",J430,0)</f>
        <v>0</v>
      </c>
      <c r="BG430" s="200">
        <f>IF(N430="zákl. přenesená",J430,0)</f>
        <v>0</v>
      </c>
      <c r="BH430" s="200">
        <f>IF(N430="sníž. přenesená",J430,0)</f>
        <v>0</v>
      </c>
      <c r="BI430" s="200">
        <f>IF(N430="nulová",J430,0)</f>
        <v>0</v>
      </c>
      <c r="BJ430" s="17" t="s">
        <v>85</v>
      </c>
      <c r="BK430" s="200">
        <f>ROUND(I430*H430,2)</f>
        <v>0</v>
      </c>
      <c r="BL430" s="17" t="s">
        <v>159</v>
      </c>
      <c r="BM430" s="199" t="s">
        <v>2149</v>
      </c>
    </row>
    <row r="431" spans="1:65" s="2" customFormat="1" ht="21.75" customHeight="1">
      <c r="A431" s="34"/>
      <c r="B431" s="35"/>
      <c r="C431" s="187" t="s">
        <v>1202</v>
      </c>
      <c r="D431" s="187" t="s">
        <v>155</v>
      </c>
      <c r="E431" s="188" t="s">
        <v>2150</v>
      </c>
      <c r="F431" s="189" t="s">
        <v>2151</v>
      </c>
      <c r="G431" s="190" t="s">
        <v>170</v>
      </c>
      <c r="H431" s="191">
        <v>1</v>
      </c>
      <c r="I431" s="192"/>
      <c r="J431" s="193">
        <f>ROUND(I431*H431,2)</f>
        <v>0</v>
      </c>
      <c r="K431" s="194"/>
      <c r="L431" s="39"/>
      <c r="M431" s="195" t="s">
        <v>1</v>
      </c>
      <c r="N431" s="196" t="s">
        <v>42</v>
      </c>
      <c r="O431" s="71"/>
      <c r="P431" s="197">
        <f>O431*H431</f>
        <v>0</v>
      </c>
      <c r="Q431" s="197">
        <v>2.5100000000000001E-2</v>
      </c>
      <c r="R431" s="197">
        <f>Q431*H431</f>
        <v>2.5100000000000001E-2</v>
      </c>
      <c r="S431" s="197">
        <v>0</v>
      </c>
      <c r="T431" s="19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9" t="s">
        <v>235</v>
      </c>
      <c r="AT431" s="199" t="s">
        <v>155</v>
      </c>
      <c r="AU431" s="199" t="s">
        <v>87</v>
      </c>
      <c r="AY431" s="17" t="s">
        <v>152</v>
      </c>
      <c r="BE431" s="200">
        <f>IF(N431="základní",J431,0)</f>
        <v>0</v>
      </c>
      <c r="BF431" s="200">
        <f>IF(N431="snížená",J431,0)</f>
        <v>0</v>
      </c>
      <c r="BG431" s="200">
        <f>IF(N431="zákl. přenesená",J431,0)</f>
        <v>0</v>
      </c>
      <c r="BH431" s="200">
        <f>IF(N431="sníž. přenesená",J431,0)</f>
        <v>0</v>
      </c>
      <c r="BI431" s="200">
        <f>IF(N431="nulová",J431,0)</f>
        <v>0</v>
      </c>
      <c r="BJ431" s="17" t="s">
        <v>85</v>
      </c>
      <c r="BK431" s="200">
        <f>ROUND(I431*H431,2)</f>
        <v>0</v>
      </c>
      <c r="BL431" s="17" t="s">
        <v>235</v>
      </c>
      <c r="BM431" s="199" t="s">
        <v>2152</v>
      </c>
    </row>
    <row r="432" spans="1:65" s="2" customFormat="1" ht="37.9" customHeight="1">
      <c r="A432" s="34"/>
      <c r="B432" s="35"/>
      <c r="C432" s="187" t="s">
        <v>1208</v>
      </c>
      <c r="D432" s="187" t="s">
        <v>155</v>
      </c>
      <c r="E432" s="188" t="s">
        <v>2153</v>
      </c>
      <c r="F432" s="189" t="s">
        <v>2154</v>
      </c>
      <c r="G432" s="190" t="s">
        <v>170</v>
      </c>
      <c r="H432" s="191">
        <v>2</v>
      </c>
      <c r="I432" s="192"/>
      <c r="J432" s="193">
        <f>ROUND(I432*H432,2)</f>
        <v>0</v>
      </c>
      <c r="K432" s="194"/>
      <c r="L432" s="39"/>
      <c r="M432" s="195" t="s">
        <v>1</v>
      </c>
      <c r="N432" s="196" t="s">
        <v>42</v>
      </c>
      <c r="O432" s="71"/>
      <c r="P432" s="197">
        <f>O432*H432</f>
        <v>0</v>
      </c>
      <c r="Q432" s="197">
        <v>4.1320000000000003E-2</v>
      </c>
      <c r="R432" s="197">
        <f>Q432*H432</f>
        <v>8.2640000000000005E-2</v>
      </c>
      <c r="S432" s="197">
        <v>0</v>
      </c>
      <c r="T432" s="19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9" t="s">
        <v>235</v>
      </c>
      <c r="AT432" s="199" t="s">
        <v>155</v>
      </c>
      <c r="AU432" s="199" t="s">
        <v>87</v>
      </c>
      <c r="AY432" s="17" t="s">
        <v>152</v>
      </c>
      <c r="BE432" s="200">
        <f>IF(N432="základní",J432,0)</f>
        <v>0</v>
      </c>
      <c r="BF432" s="200">
        <f>IF(N432="snížená",J432,0)</f>
        <v>0</v>
      </c>
      <c r="BG432" s="200">
        <f>IF(N432="zákl. přenesená",J432,0)</f>
        <v>0</v>
      </c>
      <c r="BH432" s="200">
        <f>IF(N432="sníž. přenesená",J432,0)</f>
        <v>0</v>
      </c>
      <c r="BI432" s="200">
        <f>IF(N432="nulová",J432,0)</f>
        <v>0</v>
      </c>
      <c r="BJ432" s="17" t="s">
        <v>85</v>
      </c>
      <c r="BK432" s="200">
        <f>ROUND(I432*H432,2)</f>
        <v>0</v>
      </c>
      <c r="BL432" s="17" t="s">
        <v>235</v>
      </c>
      <c r="BM432" s="199" t="s">
        <v>2155</v>
      </c>
    </row>
    <row r="433" spans="1:65" s="13" customFormat="1" ht="11.25">
      <c r="B433" s="201"/>
      <c r="C433" s="202"/>
      <c r="D433" s="203" t="s">
        <v>161</v>
      </c>
      <c r="E433" s="204" t="s">
        <v>1</v>
      </c>
      <c r="F433" s="205" t="s">
        <v>2156</v>
      </c>
      <c r="G433" s="202"/>
      <c r="H433" s="206">
        <v>2</v>
      </c>
      <c r="I433" s="207"/>
      <c r="J433" s="202"/>
      <c r="K433" s="202"/>
      <c r="L433" s="208"/>
      <c r="M433" s="209"/>
      <c r="N433" s="210"/>
      <c r="O433" s="210"/>
      <c r="P433" s="210"/>
      <c r="Q433" s="210"/>
      <c r="R433" s="210"/>
      <c r="S433" s="210"/>
      <c r="T433" s="211"/>
      <c r="AT433" s="212" t="s">
        <v>161</v>
      </c>
      <c r="AU433" s="212" t="s">
        <v>87</v>
      </c>
      <c r="AV433" s="13" t="s">
        <v>87</v>
      </c>
      <c r="AW433" s="13" t="s">
        <v>34</v>
      </c>
      <c r="AX433" s="13" t="s">
        <v>85</v>
      </c>
      <c r="AY433" s="212" t="s">
        <v>152</v>
      </c>
    </row>
    <row r="434" spans="1:65" s="2" customFormat="1" ht="37.9" customHeight="1">
      <c r="A434" s="34"/>
      <c r="B434" s="35"/>
      <c r="C434" s="187" t="s">
        <v>1214</v>
      </c>
      <c r="D434" s="187" t="s">
        <v>155</v>
      </c>
      <c r="E434" s="188" t="s">
        <v>2157</v>
      </c>
      <c r="F434" s="189" t="s">
        <v>2158</v>
      </c>
      <c r="G434" s="190" t="s">
        <v>170</v>
      </c>
      <c r="H434" s="191">
        <v>3</v>
      </c>
      <c r="I434" s="192"/>
      <c r="J434" s="193">
        <f>ROUND(I434*H434,2)</f>
        <v>0</v>
      </c>
      <c r="K434" s="194"/>
      <c r="L434" s="39"/>
      <c r="M434" s="195" t="s">
        <v>1</v>
      </c>
      <c r="N434" s="196" t="s">
        <v>42</v>
      </c>
      <c r="O434" s="71"/>
      <c r="P434" s="197">
        <f>O434*H434</f>
        <v>0</v>
      </c>
      <c r="Q434" s="197">
        <v>6.9159999999999999E-2</v>
      </c>
      <c r="R434" s="197">
        <f>Q434*H434</f>
        <v>0.20748</v>
      </c>
      <c r="S434" s="197">
        <v>0</v>
      </c>
      <c r="T434" s="19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9" t="s">
        <v>235</v>
      </c>
      <c r="AT434" s="199" t="s">
        <v>155</v>
      </c>
      <c r="AU434" s="199" t="s">
        <v>87</v>
      </c>
      <c r="AY434" s="17" t="s">
        <v>152</v>
      </c>
      <c r="BE434" s="200">
        <f>IF(N434="základní",J434,0)</f>
        <v>0</v>
      </c>
      <c r="BF434" s="200">
        <f>IF(N434="snížená",J434,0)</f>
        <v>0</v>
      </c>
      <c r="BG434" s="200">
        <f>IF(N434="zákl. přenesená",J434,0)</f>
        <v>0</v>
      </c>
      <c r="BH434" s="200">
        <f>IF(N434="sníž. přenesená",J434,0)</f>
        <v>0</v>
      </c>
      <c r="BI434" s="200">
        <f>IF(N434="nulová",J434,0)</f>
        <v>0</v>
      </c>
      <c r="BJ434" s="17" t="s">
        <v>85</v>
      </c>
      <c r="BK434" s="200">
        <f>ROUND(I434*H434,2)</f>
        <v>0</v>
      </c>
      <c r="BL434" s="17" t="s">
        <v>235</v>
      </c>
      <c r="BM434" s="199" t="s">
        <v>2159</v>
      </c>
    </row>
    <row r="435" spans="1:65" s="13" customFormat="1" ht="11.25">
      <c r="B435" s="201"/>
      <c r="C435" s="202"/>
      <c r="D435" s="203" t="s">
        <v>161</v>
      </c>
      <c r="E435" s="204" t="s">
        <v>1</v>
      </c>
      <c r="F435" s="205" t="s">
        <v>2160</v>
      </c>
      <c r="G435" s="202"/>
      <c r="H435" s="206">
        <v>3</v>
      </c>
      <c r="I435" s="207"/>
      <c r="J435" s="202"/>
      <c r="K435" s="202"/>
      <c r="L435" s="208"/>
      <c r="M435" s="209"/>
      <c r="N435" s="210"/>
      <c r="O435" s="210"/>
      <c r="P435" s="210"/>
      <c r="Q435" s="210"/>
      <c r="R435" s="210"/>
      <c r="S435" s="210"/>
      <c r="T435" s="211"/>
      <c r="AT435" s="212" t="s">
        <v>161</v>
      </c>
      <c r="AU435" s="212" t="s">
        <v>87</v>
      </c>
      <c r="AV435" s="13" t="s">
        <v>87</v>
      </c>
      <c r="AW435" s="13" t="s">
        <v>34</v>
      </c>
      <c r="AX435" s="13" t="s">
        <v>85</v>
      </c>
      <c r="AY435" s="212" t="s">
        <v>152</v>
      </c>
    </row>
    <row r="436" spans="1:65" s="2" customFormat="1" ht="24.2" customHeight="1">
      <c r="A436" s="34"/>
      <c r="B436" s="35"/>
      <c r="C436" s="187" t="s">
        <v>1219</v>
      </c>
      <c r="D436" s="187" t="s">
        <v>155</v>
      </c>
      <c r="E436" s="188" t="s">
        <v>2161</v>
      </c>
      <c r="F436" s="189" t="s">
        <v>2162</v>
      </c>
      <c r="G436" s="190" t="s">
        <v>307</v>
      </c>
      <c r="H436" s="239"/>
      <c r="I436" s="192"/>
      <c r="J436" s="193">
        <f>ROUND(I436*H436,2)</f>
        <v>0</v>
      </c>
      <c r="K436" s="194"/>
      <c r="L436" s="39"/>
      <c r="M436" s="195" t="s">
        <v>1</v>
      </c>
      <c r="N436" s="196" t="s">
        <v>42</v>
      </c>
      <c r="O436" s="71"/>
      <c r="P436" s="197">
        <f>O436*H436</f>
        <v>0</v>
      </c>
      <c r="Q436" s="197">
        <v>0</v>
      </c>
      <c r="R436" s="197">
        <f>Q436*H436</f>
        <v>0</v>
      </c>
      <c r="S436" s="197">
        <v>0</v>
      </c>
      <c r="T436" s="19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9" t="s">
        <v>235</v>
      </c>
      <c r="AT436" s="199" t="s">
        <v>155</v>
      </c>
      <c r="AU436" s="199" t="s">
        <v>87</v>
      </c>
      <c r="AY436" s="17" t="s">
        <v>152</v>
      </c>
      <c r="BE436" s="200">
        <f>IF(N436="základní",J436,0)</f>
        <v>0</v>
      </c>
      <c r="BF436" s="200">
        <f>IF(N436="snížená",J436,0)</f>
        <v>0</v>
      </c>
      <c r="BG436" s="200">
        <f>IF(N436="zákl. přenesená",J436,0)</f>
        <v>0</v>
      </c>
      <c r="BH436" s="200">
        <f>IF(N436="sníž. přenesená",J436,0)</f>
        <v>0</v>
      </c>
      <c r="BI436" s="200">
        <f>IF(N436="nulová",J436,0)</f>
        <v>0</v>
      </c>
      <c r="BJ436" s="17" t="s">
        <v>85</v>
      </c>
      <c r="BK436" s="200">
        <f>ROUND(I436*H436,2)</f>
        <v>0</v>
      </c>
      <c r="BL436" s="17" t="s">
        <v>235</v>
      </c>
      <c r="BM436" s="199" t="s">
        <v>2163</v>
      </c>
    </row>
    <row r="437" spans="1:65" s="12" customFormat="1" ht="22.9" customHeight="1">
      <c r="B437" s="171"/>
      <c r="C437" s="172"/>
      <c r="D437" s="173" t="s">
        <v>76</v>
      </c>
      <c r="E437" s="185" t="s">
        <v>2164</v>
      </c>
      <c r="F437" s="185" t="s">
        <v>2165</v>
      </c>
      <c r="G437" s="172"/>
      <c r="H437" s="172"/>
      <c r="I437" s="175"/>
      <c r="J437" s="186">
        <f>BK437</f>
        <v>0</v>
      </c>
      <c r="K437" s="172"/>
      <c r="L437" s="177"/>
      <c r="M437" s="178"/>
      <c r="N437" s="179"/>
      <c r="O437" s="179"/>
      <c r="P437" s="180">
        <f>P438</f>
        <v>0</v>
      </c>
      <c r="Q437" s="179"/>
      <c r="R437" s="180">
        <f>R438</f>
        <v>0</v>
      </c>
      <c r="S437" s="179"/>
      <c r="T437" s="181">
        <f>T438</f>
        <v>0</v>
      </c>
      <c r="AR437" s="182" t="s">
        <v>87</v>
      </c>
      <c r="AT437" s="183" t="s">
        <v>76</v>
      </c>
      <c r="AU437" s="183" t="s">
        <v>85</v>
      </c>
      <c r="AY437" s="182" t="s">
        <v>152</v>
      </c>
      <c r="BK437" s="184">
        <f>BK438</f>
        <v>0</v>
      </c>
    </row>
    <row r="438" spans="1:65" s="2" customFormat="1" ht="24.2" customHeight="1">
      <c r="A438" s="34"/>
      <c r="B438" s="35"/>
      <c r="C438" s="187" t="s">
        <v>1223</v>
      </c>
      <c r="D438" s="187" t="s">
        <v>155</v>
      </c>
      <c r="E438" s="188" t="s">
        <v>2166</v>
      </c>
      <c r="F438" s="189" t="s">
        <v>2167</v>
      </c>
      <c r="G438" s="190" t="s">
        <v>2168</v>
      </c>
      <c r="H438" s="191">
        <v>16</v>
      </c>
      <c r="I438" s="192"/>
      <c r="J438" s="193">
        <f>ROUND(I438*H438,2)</f>
        <v>0</v>
      </c>
      <c r="K438" s="194"/>
      <c r="L438" s="39"/>
      <c r="M438" s="195" t="s">
        <v>1</v>
      </c>
      <c r="N438" s="196" t="s">
        <v>42</v>
      </c>
      <c r="O438" s="71"/>
      <c r="P438" s="197">
        <f>O438*H438</f>
        <v>0</v>
      </c>
      <c r="Q438" s="197">
        <v>0</v>
      </c>
      <c r="R438" s="197">
        <f>Q438*H438</f>
        <v>0</v>
      </c>
      <c r="S438" s="197">
        <v>0</v>
      </c>
      <c r="T438" s="198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9" t="s">
        <v>235</v>
      </c>
      <c r="AT438" s="199" t="s">
        <v>155</v>
      </c>
      <c r="AU438" s="199" t="s">
        <v>87</v>
      </c>
      <c r="AY438" s="17" t="s">
        <v>152</v>
      </c>
      <c r="BE438" s="200">
        <f>IF(N438="základní",J438,0)</f>
        <v>0</v>
      </c>
      <c r="BF438" s="200">
        <f>IF(N438="snížená",J438,0)</f>
        <v>0</v>
      </c>
      <c r="BG438" s="200">
        <f>IF(N438="zákl. přenesená",J438,0)</f>
        <v>0</v>
      </c>
      <c r="BH438" s="200">
        <f>IF(N438="sníž. přenesená",J438,0)</f>
        <v>0</v>
      </c>
      <c r="BI438" s="200">
        <f>IF(N438="nulová",J438,0)</f>
        <v>0</v>
      </c>
      <c r="BJ438" s="17" t="s">
        <v>85</v>
      </c>
      <c r="BK438" s="200">
        <f>ROUND(I438*H438,2)</f>
        <v>0</v>
      </c>
      <c r="BL438" s="17" t="s">
        <v>235</v>
      </c>
      <c r="BM438" s="199" t="s">
        <v>2169</v>
      </c>
    </row>
    <row r="439" spans="1:65" s="12" customFormat="1" ht="22.9" customHeight="1">
      <c r="B439" s="171"/>
      <c r="C439" s="172"/>
      <c r="D439" s="173" t="s">
        <v>76</v>
      </c>
      <c r="E439" s="185" t="s">
        <v>309</v>
      </c>
      <c r="F439" s="185" t="s">
        <v>811</v>
      </c>
      <c r="G439" s="172"/>
      <c r="H439" s="172"/>
      <c r="I439" s="175"/>
      <c r="J439" s="186">
        <f>BK439</f>
        <v>0</v>
      </c>
      <c r="K439" s="172"/>
      <c r="L439" s="177"/>
      <c r="M439" s="178"/>
      <c r="N439" s="179"/>
      <c r="O439" s="179"/>
      <c r="P439" s="180">
        <f>SUM(P440:P469)</f>
        <v>0</v>
      </c>
      <c r="Q439" s="179"/>
      <c r="R439" s="180">
        <f>SUM(R440:R469)</f>
        <v>0.23949599999999999</v>
      </c>
      <c r="S439" s="179"/>
      <c r="T439" s="181">
        <f>SUM(T440:T469)</f>
        <v>0</v>
      </c>
      <c r="AR439" s="182" t="s">
        <v>87</v>
      </c>
      <c r="AT439" s="183" t="s">
        <v>76</v>
      </c>
      <c r="AU439" s="183" t="s">
        <v>85</v>
      </c>
      <c r="AY439" s="182" t="s">
        <v>152</v>
      </c>
      <c r="BK439" s="184">
        <f>SUM(BK440:BK469)</f>
        <v>0</v>
      </c>
    </row>
    <row r="440" spans="1:65" s="2" customFormat="1" ht="24.2" customHeight="1">
      <c r="A440" s="34"/>
      <c r="B440" s="35"/>
      <c r="C440" s="187" t="s">
        <v>1228</v>
      </c>
      <c r="D440" s="187" t="s">
        <v>155</v>
      </c>
      <c r="E440" s="188" t="s">
        <v>2170</v>
      </c>
      <c r="F440" s="189" t="s">
        <v>2171</v>
      </c>
      <c r="G440" s="190" t="s">
        <v>198</v>
      </c>
      <c r="H440" s="191">
        <v>50</v>
      </c>
      <c r="I440" s="192"/>
      <c r="J440" s="193">
        <f>ROUND(I440*H440,2)</f>
        <v>0</v>
      </c>
      <c r="K440" s="194"/>
      <c r="L440" s="39"/>
      <c r="M440" s="195" t="s">
        <v>1</v>
      </c>
      <c r="N440" s="196" t="s">
        <v>42</v>
      </c>
      <c r="O440" s="71"/>
      <c r="P440" s="197">
        <f>O440*H440</f>
        <v>0</v>
      </c>
      <c r="Q440" s="197">
        <v>0</v>
      </c>
      <c r="R440" s="197">
        <f>Q440*H440</f>
        <v>0</v>
      </c>
      <c r="S440" s="197">
        <v>0</v>
      </c>
      <c r="T440" s="19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9" t="s">
        <v>235</v>
      </c>
      <c r="AT440" s="199" t="s">
        <v>155</v>
      </c>
      <c r="AU440" s="199" t="s">
        <v>87</v>
      </c>
      <c r="AY440" s="17" t="s">
        <v>152</v>
      </c>
      <c r="BE440" s="200">
        <f>IF(N440="základní",J440,0)</f>
        <v>0</v>
      </c>
      <c r="BF440" s="200">
        <f>IF(N440="snížená",J440,0)</f>
        <v>0</v>
      </c>
      <c r="BG440" s="200">
        <f>IF(N440="zákl. přenesená",J440,0)</f>
        <v>0</v>
      </c>
      <c r="BH440" s="200">
        <f>IF(N440="sníž. přenesená",J440,0)</f>
        <v>0</v>
      </c>
      <c r="BI440" s="200">
        <f>IF(N440="nulová",J440,0)</f>
        <v>0</v>
      </c>
      <c r="BJ440" s="17" t="s">
        <v>85</v>
      </c>
      <c r="BK440" s="200">
        <f>ROUND(I440*H440,2)</f>
        <v>0</v>
      </c>
      <c r="BL440" s="17" t="s">
        <v>235</v>
      </c>
      <c r="BM440" s="199" t="s">
        <v>2172</v>
      </c>
    </row>
    <row r="441" spans="1:65" s="2" customFormat="1" ht="24.2" customHeight="1">
      <c r="A441" s="34"/>
      <c r="B441" s="35"/>
      <c r="C441" s="228" t="s">
        <v>1232</v>
      </c>
      <c r="D441" s="228" t="s">
        <v>263</v>
      </c>
      <c r="E441" s="229" t="s">
        <v>2173</v>
      </c>
      <c r="F441" s="230" t="s">
        <v>2174</v>
      </c>
      <c r="G441" s="231" t="s">
        <v>198</v>
      </c>
      <c r="H441" s="232">
        <v>51</v>
      </c>
      <c r="I441" s="233"/>
      <c r="J441" s="234">
        <f>ROUND(I441*H441,2)</f>
        <v>0</v>
      </c>
      <c r="K441" s="235"/>
      <c r="L441" s="236"/>
      <c r="M441" s="237" t="s">
        <v>1</v>
      </c>
      <c r="N441" s="238" t="s">
        <v>42</v>
      </c>
      <c r="O441" s="71"/>
      <c r="P441" s="197">
        <f>O441*H441</f>
        <v>0</v>
      </c>
      <c r="Q441" s="197">
        <v>1.9E-3</v>
      </c>
      <c r="R441" s="197">
        <f>Q441*H441</f>
        <v>9.69E-2</v>
      </c>
      <c r="S441" s="197">
        <v>0</v>
      </c>
      <c r="T441" s="198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9" t="s">
        <v>285</v>
      </c>
      <c r="AT441" s="199" t="s">
        <v>263</v>
      </c>
      <c r="AU441" s="199" t="s">
        <v>87</v>
      </c>
      <c r="AY441" s="17" t="s">
        <v>152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7" t="s">
        <v>85</v>
      </c>
      <c r="BK441" s="200">
        <f>ROUND(I441*H441,2)</f>
        <v>0</v>
      </c>
      <c r="BL441" s="17" t="s">
        <v>235</v>
      </c>
      <c r="BM441" s="199" t="s">
        <v>2175</v>
      </c>
    </row>
    <row r="442" spans="1:65" s="13" customFormat="1" ht="11.25">
      <c r="B442" s="201"/>
      <c r="C442" s="202"/>
      <c r="D442" s="203" t="s">
        <v>161</v>
      </c>
      <c r="E442" s="202"/>
      <c r="F442" s="205" t="s">
        <v>2176</v>
      </c>
      <c r="G442" s="202"/>
      <c r="H442" s="206">
        <v>51</v>
      </c>
      <c r="I442" s="207"/>
      <c r="J442" s="202"/>
      <c r="K442" s="202"/>
      <c r="L442" s="208"/>
      <c r="M442" s="209"/>
      <c r="N442" s="210"/>
      <c r="O442" s="210"/>
      <c r="P442" s="210"/>
      <c r="Q442" s="210"/>
      <c r="R442" s="210"/>
      <c r="S442" s="210"/>
      <c r="T442" s="211"/>
      <c r="AT442" s="212" t="s">
        <v>161</v>
      </c>
      <c r="AU442" s="212" t="s">
        <v>87</v>
      </c>
      <c r="AV442" s="13" t="s">
        <v>87</v>
      </c>
      <c r="AW442" s="13" t="s">
        <v>4</v>
      </c>
      <c r="AX442" s="13" t="s">
        <v>85</v>
      </c>
      <c r="AY442" s="212" t="s">
        <v>152</v>
      </c>
    </row>
    <row r="443" spans="1:65" s="2" customFormat="1" ht="24.2" customHeight="1">
      <c r="A443" s="34"/>
      <c r="B443" s="35"/>
      <c r="C443" s="187" t="s">
        <v>1236</v>
      </c>
      <c r="D443" s="187" t="s">
        <v>155</v>
      </c>
      <c r="E443" s="188" t="s">
        <v>2177</v>
      </c>
      <c r="F443" s="189" t="s">
        <v>2178</v>
      </c>
      <c r="G443" s="190" t="s">
        <v>198</v>
      </c>
      <c r="H443" s="191">
        <v>20</v>
      </c>
      <c r="I443" s="192"/>
      <c r="J443" s="193">
        <f>ROUND(I443*H443,2)</f>
        <v>0</v>
      </c>
      <c r="K443" s="194"/>
      <c r="L443" s="39"/>
      <c r="M443" s="195" t="s">
        <v>1</v>
      </c>
      <c r="N443" s="196" t="s">
        <v>42</v>
      </c>
      <c r="O443" s="71"/>
      <c r="P443" s="197">
        <f>O443*H443</f>
        <v>0</v>
      </c>
      <c r="Q443" s="197">
        <v>0</v>
      </c>
      <c r="R443" s="197">
        <f>Q443*H443</f>
        <v>0</v>
      </c>
      <c r="S443" s="197">
        <v>0</v>
      </c>
      <c r="T443" s="198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9" t="s">
        <v>235</v>
      </c>
      <c r="AT443" s="199" t="s">
        <v>155</v>
      </c>
      <c r="AU443" s="199" t="s">
        <v>87</v>
      </c>
      <c r="AY443" s="17" t="s">
        <v>152</v>
      </c>
      <c r="BE443" s="200">
        <f>IF(N443="základní",J443,0)</f>
        <v>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17" t="s">
        <v>85</v>
      </c>
      <c r="BK443" s="200">
        <f>ROUND(I443*H443,2)</f>
        <v>0</v>
      </c>
      <c r="BL443" s="17" t="s">
        <v>235</v>
      </c>
      <c r="BM443" s="199" t="s">
        <v>2179</v>
      </c>
    </row>
    <row r="444" spans="1:65" s="2" customFormat="1" ht="24.2" customHeight="1">
      <c r="A444" s="34"/>
      <c r="B444" s="35"/>
      <c r="C444" s="228" t="s">
        <v>1240</v>
      </c>
      <c r="D444" s="228" t="s">
        <v>263</v>
      </c>
      <c r="E444" s="229" t="s">
        <v>2180</v>
      </c>
      <c r="F444" s="230" t="s">
        <v>2181</v>
      </c>
      <c r="G444" s="231" t="s">
        <v>198</v>
      </c>
      <c r="H444" s="232">
        <v>20.399999999999999</v>
      </c>
      <c r="I444" s="233"/>
      <c r="J444" s="234">
        <f>ROUND(I444*H444,2)</f>
        <v>0</v>
      </c>
      <c r="K444" s="235"/>
      <c r="L444" s="236"/>
      <c r="M444" s="237" t="s">
        <v>1</v>
      </c>
      <c r="N444" s="238" t="s">
        <v>42</v>
      </c>
      <c r="O444" s="71"/>
      <c r="P444" s="197">
        <f>O444*H444</f>
        <v>0</v>
      </c>
      <c r="Q444" s="197">
        <v>6.9899999999999997E-3</v>
      </c>
      <c r="R444" s="197">
        <f>Q444*H444</f>
        <v>0.14259599999999997</v>
      </c>
      <c r="S444" s="197">
        <v>0</v>
      </c>
      <c r="T444" s="198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9" t="s">
        <v>285</v>
      </c>
      <c r="AT444" s="199" t="s">
        <v>263</v>
      </c>
      <c r="AU444" s="199" t="s">
        <v>87</v>
      </c>
      <c r="AY444" s="17" t="s">
        <v>152</v>
      </c>
      <c r="BE444" s="200">
        <f>IF(N444="základní",J444,0)</f>
        <v>0</v>
      </c>
      <c r="BF444" s="200">
        <f>IF(N444="snížená",J444,0)</f>
        <v>0</v>
      </c>
      <c r="BG444" s="200">
        <f>IF(N444="zákl. přenesená",J444,0)</f>
        <v>0</v>
      </c>
      <c r="BH444" s="200">
        <f>IF(N444="sníž. přenesená",J444,0)</f>
        <v>0</v>
      </c>
      <c r="BI444" s="200">
        <f>IF(N444="nulová",J444,0)</f>
        <v>0</v>
      </c>
      <c r="BJ444" s="17" t="s">
        <v>85</v>
      </c>
      <c r="BK444" s="200">
        <f>ROUND(I444*H444,2)</f>
        <v>0</v>
      </c>
      <c r="BL444" s="17" t="s">
        <v>235</v>
      </c>
      <c r="BM444" s="199" t="s">
        <v>2182</v>
      </c>
    </row>
    <row r="445" spans="1:65" s="13" customFormat="1" ht="11.25">
      <c r="B445" s="201"/>
      <c r="C445" s="202"/>
      <c r="D445" s="203" t="s">
        <v>161</v>
      </c>
      <c r="E445" s="202"/>
      <c r="F445" s="205" t="s">
        <v>2183</v>
      </c>
      <c r="G445" s="202"/>
      <c r="H445" s="206">
        <v>20.399999999999999</v>
      </c>
      <c r="I445" s="207"/>
      <c r="J445" s="202"/>
      <c r="K445" s="202"/>
      <c r="L445" s="208"/>
      <c r="M445" s="209"/>
      <c r="N445" s="210"/>
      <c r="O445" s="210"/>
      <c r="P445" s="210"/>
      <c r="Q445" s="210"/>
      <c r="R445" s="210"/>
      <c r="S445" s="210"/>
      <c r="T445" s="211"/>
      <c r="AT445" s="212" t="s">
        <v>161</v>
      </c>
      <c r="AU445" s="212" t="s">
        <v>87</v>
      </c>
      <c r="AV445" s="13" t="s">
        <v>87</v>
      </c>
      <c r="AW445" s="13" t="s">
        <v>4</v>
      </c>
      <c r="AX445" s="13" t="s">
        <v>85</v>
      </c>
      <c r="AY445" s="212" t="s">
        <v>152</v>
      </c>
    </row>
    <row r="446" spans="1:65" s="2" customFormat="1" ht="24.2" customHeight="1">
      <c r="A446" s="34"/>
      <c r="B446" s="35"/>
      <c r="C446" s="187" t="s">
        <v>1244</v>
      </c>
      <c r="D446" s="187" t="s">
        <v>155</v>
      </c>
      <c r="E446" s="188" t="s">
        <v>2184</v>
      </c>
      <c r="F446" s="189" t="s">
        <v>2185</v>
      </c>
      <c r="G446" s="190" t="s">
        <v>198</v>
      </c>
      <c r="H446" s="191">
        <v>154</v>
      </c>
      <c r="I446" s="192"/>
      <c r="J446" s="193">
        <f>ROUND(I446*H446,2)</f>
        <v>0</v>
      </c>
      <c r="K446" s="194"/>
      <c r="L446" s="39"/>
      <c r="M446" s="195" t="s">
        <v>1</v>
      </c>
      <c r="N446" s="196" t="s">
        <v>42</v>
      </c>
      <c r="O446" s="71"/>
      <c r="P446" s="197">
        <f>O446*H446</f>
        <v>0</v>
      </c>
      <c r="Q446" s="197">
        <v>0</v>
      </c>
      <c r="R446" s="197">
        <f>Q446*H446</f>
        <v>0</v>
      </c>
      <c r="S446" s="197">
        <v>0</v>
      </c>
      <c r="T446" s="198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9" t="s">
        <v>159</v>
      </c>
      <c r="AT446" s="199" t="s">
        <v>155</v>
      </c>
      <c r="AU446" s="199" t="s">
        <v>87</v>
      </c>
      <c r="AY446" s="17" t="s">
        <v>152</v>
      </c>
      <c r="BE446" s="200">
        <f>IF(N446="základní",J446,0)</f>
        <v>0</v>
      </c>
      <c r="BF446" s="200">
        <f>IF(N446="snížená",J446,0)</f>
        <v>0</v>
      </c>
      <c r="BG446" s="200">
        <f>IF(N446="zákl. přenesená",J446,0)</f>
        <v>0</v>
      </c>
      <c r="BH446" s="200">
        <f>IF(N446="sníž. přenesená",J446,0)</f>
        <v>0</v>
      </c>
      <c r="BI446" s="200">
        <f>IF(N446="nulová",J446,0)</f>
        <v>0</v>
      </c>
      <c r="BJ446" s="17" t="s">
        <v>85</v>
      </c>
      <c r="BK446" s="200">
        <f>ROUND(I446*H446,2)</f>
        <v>0</v>
      </c>
      <c r="BL446" s="17" t="s">
        <v>159</v>
      </c>
      <c r="BM446" s="199" t="s">
        <v>2186</v>
      </c>
    </row>
    <row r="447" spans="1:65" s="13" customFormat="1" ht="11.25">
      <c r="B447" s="201"/>
      <c r="C447" s="202"/>
      <c r="D447" s="203" t="s">
        <v>161</v>
      </c>
      <c r="E447" s="204" t="s">
        <v>1</v>
      </c>
      <c r="F447" s="205" t="s">
        <v>2187</v>
      </c>
      <c r="G447" s="202"/>
      <c r="H447" s="206">
        <v>144</v>
      </c>
      <c r="I447" s="207"/>
      <c r="J447" s="202"/>
      <c r="K447" s="202"/>
      <c r="L447" s="208"/>
      <c r="M447" s="209"/>
      <c r="N447" s="210"/>
      <c r="O447" s="210"/>
      <c r="P447" s="210"/>
      <c r="Q447" s="210"/>
      <c r="R447" s="210"/>
      <c r="S447" s="210"/>
      <c r="T447" s="211"/>
      <c r="AT447" s="212" t="s">
        <v>161</v>
      </c>
      <c r="AU447" s="212" t="s">
        <v>87</v>
      </c>
      <c r="AV447" s="13" t="s">
        <v>87</v>
      </c>
      <c r="AW447" s="13" t="s">
        <v>34</v>
      </c>
      <c r="AX447" s="13" t="s">
        <v>77</v>
      </c>
      <c r="AY447" s="212" t="s">
        <v>152</v>
      </c>
    </row>
    <row r="448" spans="1:65" s="13" customFormat="1" ht="11.25">
      <c r="B448" s="201"/>
      <c r="C448" s="202"/>
      <c r="D448" s="203" t="s">
        <v>161</v>
      </c>
      <c r="E448" s="204" t="s">
        <v>1</v>
      </c>
      <c r="F448" s="205" t="s">
        <v>2188</v>
      </c>
      <c r="G448" s="202"/>
      <c r="H448" s="206">
        <v>10</v>
      </c>
      <c r="I448" s="207"/>
      <c r="J448" s="202"/>
      <c r="K448" s="202"/>
      <c r="L448" s="208"/>
      <c r="M448" s="209"/>
      <c r="N448" s="210"/>
      <c r="O448" s="210"/>
      <c r="P448" s="210"/>
      <c r="Q448" s="210"/>
      <c r="R448" s="210"/>
      <c r="S448" s="210"/>
      <c r="T448" s="211"/>
      <c r="AT448" s="212" t="s">
        <v>161</v>
      </c>
      <c r="AU448" s="212" t="s">
        <v>87</v>
      </c>
      <c r="AV448" s="13" t="s">
        <v>87</v>
      </c>
      <c r="AW448" s="13" t="s">
        <v>34</v>
      </c>
      <c r="AX448" s="13" t="s">
        <v>77</v>
      </c>
      <c r="AY448" s="212" t="s">
        <v>152</v>
      </c>
    </row>
    <row r="449" spans="1:65" s="14" customFormat="1" ht="11.25">
      <c r="B449" s="217"/>
      <c r="C449" s="218"/>
      <c r="D449" s="203" t="s">
        <v>161</v>
      </c>
      <c r="E449" s="219" t="s">
        <v>1</v>
      </c>
      <c r="F449" s="220" t="s">
        <v>203</v>
      </c>
      <c r="G449" s="218"/>
      <c r="H449" s="221">
        <v>154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161</v>
      </c>
      <c r="AU449" s="227" t="s">
        <v>87</v>
      </c>
      <c r="AV449" s="14" t="s">
        <v>159</v>
      </c>
      <c r="AW449" s="14" t="s">
        <v>34</v>
      </c>
      <c r="AX449" s="14" t="s">
        <v>85</v>
      </c>
      <c r="AY449" s="227" t="s">
        <v>152</v>
      </c>
    </row>
    <row r="450" spans="1:65" s="2" customFormat="1" ht="37.9" customHeight="1">
      <c r="A450" s="34"/>
      <c r="B450" s="35"/>
      <c r="C450" s="187" t="s">
        <v>2189</v>
      </c>
      <c r="D450" s="187" t="s">
        <v>155</v>
      </c>
      <c r="E450" s="188" t="s">
        <v>2190</v>
      </c>
      <c r="F450" s="189" t="s">
        <v>2191</v>
      </c>
      <c r="G450" s="190" t="s">
        <v>804</v>
      </c>
      <c r="H450" s="191">
        <v>4</v>
      </c>
      <c r="I450" s="192"/>
      <c r="J450" s="193">
        <f>ROUND(I450*H450,2)</f>
        <v>0</v>
      </c>
      <c r="K450" s="194"/>
      <c r="L450" s="39"/>
      <c r="M450" s="195" t="s">
        <v>1</v>
      </c>
      <c r="N450" s="196" t="s">
        <v>42</v>
      </c>
      <c r="O450" s="71"/>
      <c r="P450" s="197">
        <f>O450*H450</f>
        <v>0</v>
      </c>
      <c r="Q450" s="197">
        <v>0</v>
      </c>
      <c r="R450" s="197">
        <f>Q450*H450</f>
        <v>0</v>
      </c>
      <c r="S450" s="197">
        <v>0</v>
      </c>
      <c r="T450" s="198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99" t="s">
        <v>159</v>
      </c>
      <c r="AT450" s="199" t="s">
        <v>155</v>
      </c>
      <c r="AU450" s="199" t="s">
        <v>87</v>
      </c>
      <c r="AY450" s="17" t="s">
        <v>152</v>
      </c>
      <c r="BE450" s="200">
        <f>IF(N450="základní",J450,0)</f>
        <v>0</v>
      </c>
      <c r="BF450" s="200">
        <f>IF(N450="snížená",J450,0)</f>
        <v>0</v>
      </c>
      <c r="BG450" s="200">
        <f>IF(N450="zákl. přenesená",J450,0)</f>
        <v>0</v>
      </c>
      <c r="BH450" s="200">
        <f>IF(N450="sníž. přenesená",J450,0)</f>
        <v>0</v>
      </c>
      <c r="BI450" s="200">
        <f>IF(N450="nulová",J450,0)</f>
        <v>0</v>
      </c>
      <c r="BJ450" s="17" t="s">
        <v>85</v>
      </c>
      <c r="BK450" s="200">
        <f>ROUND(I450*H450,2)</f>
        <v>0</v>
      </c>
      <c r="BL450" s="17" t="s">
        <v>159</v>
      </c>
      <c r="BM450" s="199" t="s">
        <v>2192</v>
      </c>
    </row>
    <row r="451" spans="1:65" s="2" customFormat="1" ht="29.25">
      <c r="A451" s="34"/>
      <c r="B451" s="35"/>
      <c r="C451" s="36"/>
      <c r="D451" s="203" t="s">
        <v>172</v>
      </c>
      <c r="E451" s="36"/>
      <c r="F451" s="213" t="s">
        <v>2193</v>
      </c>
      <c r="G451" s="36"/>
      <c r="H451" s="36"/>
      <c r="I451" s="214"/>
      <c r="J451" s="36"/>
      <c r="K451" s="36"/>
      <c r="L451" s="39"/>
      <c r="M451" s="215"/>
      <c r="N451" s="216"/>
      <c r="O451" s="71"/>
      <c r="P451" s="71"/>
      <c r="Q451" s="71"/>
      <c r="R451" s="71"/>
      <c r="S451" s="71"/>
      <c r="T451" s="72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172</v>
      </c>
      <c r="AU451" s="17" t="s">
        <v>87</v>
      </c>
    </row>
    <row r="452" spans="1:65" s="13" customFormat="1" ht="11.25">
      <c r="B452" s="201"/>
      <c r="C452" s="202"/>
      <c r="D452" s="203" t="s">
        <v>161</v>
      </c>
      <c r="E452" s="204" t="s">
        <v>1</v>
      </c>
      <c r="F452" s="205" t="s">
        <v>2194</v>
      </c>
      <c r="G452" s="202"/>
      <c r="H452" s="206">
        <v>4</v>
      </c>
      <c r="I452" s="207"/>
      <c r="J452" s="202"/>
      <c r="K452" s="202"/>
      <c r="L452" s="208"/>
      <c r="M452" s="209"/>
      <c r="N452" s="210"/>
      <c r="O452" s="210"/>
      <c r="P452" s="210"/>
      <c r="Q452" s="210"/>
      <c r="R452" s="210"/>
      <c r="S452" s="210"/>
      <c r="T452" s="211"/>
      <c r="AT452" s="212" t="s">
        <v>161</v>
      </c>
      <c r="AU452" s="212" t="s">
        <v>87</v>
      </c>
      <c r="AV452" s="13" t="s">
        <v>87</v>
      </c>
      <c r="AW452" s="13" t="s">
        <v>34</v>
      </c>
      <c r="AX452" s="13" t="s">
        <v>85</v>
      </c>
      <c r="AY452" s="212" t="s">
        <v>152</v>
      </c>
    </row>
    <row r="453" spans="1:65" s="2" customFormat="1" ht="37.9" customHeight="1">
      <c r="A453" s="34"/>
      <c r="B453" s="35"/>
      <c r="C453" s="187" t="s">
        <v>2195</v>
      </c>
      <c r="D453" s="187" t="s">
        <v>155</v>
      </c>
      <c r="E453" s="188" t="s">
        <v>2196</v>
      </c>
      <c r="F453" s="189" t="s">
        <v>2197</v>
      </c>
      <c r="G453" s="190" t="s">
        <v>804</v>
      </c>
      <c r="H453" s="191">
        <v>14</v>
      </c>
      <c r="I453" s="192"/>
      <c r="J453" s="193">
        <f>ROUND(I453*H453,2)</f>
        <v>0</v>
      </c>
      <c r="K453" s="194"/>
      <c r="L453" s="39"/>
      <c r="M453" s="195" t="s">
        <v>1</v>
      </c>
      <c r="N453" s="196" t="s">
        <v>42</v>
      </c>
      <c r="O453" s="71"/>
      <c r="P453" s="197">
        <f>O453*H453</f>
        <v>0</v>
      </c>
      <c r="Q453" s="197">
        <v>0</v>
      </c>
      <c r="R453" s="197">
        <f>Q453*H453</f>
        <v>0</v>
      </c>
      <c r="S453" s="197">
        <v>0</v>
      </c>
      <c r="T453" s="19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9" t="s">
        <v>159</v>
      </c>
      <c r="AT453" s="199" t="s">
        <v>155</v>
      </c>
      <c r="AU453" s="199" t="s">
        <v>87</v>
      </c>
      <c r="AY453" s="17" t="s">
        <v>152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7" t="s">
        <v>85</v>
      </c>
      <c r="BK453" s="200">
        <f>ROUND(I453*H453,2)</f>
        <v>0</v>
      </c>
      <c r="BL453" s="17" t="s">
        <v>159</v>
      </c>
      <c r="BM453" s="199" t="s">
        <v>2198</v>
      </c>
    </row>
    <row r="454" spans="1:65" s="2" customFormat="1" ht="29.25">
      <c r="A454" s="34"/>
      <c r="B454" s="35"/>
      <c r="C454" s="36"/>
      <c r="D454" s="203" t="s">
        <v>172</v>
      </c>
      <c r="E454" s="36"/>
      <c r="F454" s="213" t="s">
        <v>2199</v>
      </c>
      <c r="G454" s="36"/>
      <c r="H454" s="36"/>
      <c r="I454" s="214"/>
      <c r="J454" s="36"/>
      <c r="K454" s="36"/>
      <c r="L454" s="39"/>
      <c r="M454" s="215"/>
      <c r="N454" s="216"/>
      <c r="O454" s="71"/>
      <c r="P454" s="71"/>
      <c r="Q454" s="71"/>
      <c r="R454" s="71"/>
      <c r="S454" s="71"/>
      <c r="T454" s="72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7" t="s">
        <v>172</v>
      </c>
      <c r="AU454" s="17" t="s">
        <v>87</v>
      </c>
    </row>
    <row r="455" spans="1:65" s="13" customFormat="1" ht="11.25">
      <c r="B455" s="201"/>
      <c r="C455" s="202"/>
      <c r="D455" s="203" t="s">
        <v>161</v>
      </c>
      <c r="E455" s="204" t="s">
        <v>1</v>
      </c>
      <c r="F455" s="205" t="s">
        <v>2200</v>
      </c>
      <c r="G455" s="202"/>
      <c r="H455" s="206">
        <v>14</v>
      </c>
      <c r="I455" s="207"/>
      <c r="J455" s="202"/>
      <c r="K455" s="202"/>
      <c r="L455" s="208"/>
      <c r="M455" s="209"/>
      <c r="N455" s="210"/>
      <c r="O455" s="210"/>
      <c r="P455" s="210"/>
      <c r="Q455" s="210"/>
      <c r="R455" s="210"/>
      <c r="S455" s="210"/>
      <c r="T455" s="211"/>
      <c r="AT455" s="212" t="s">
        <v>161</v>
      </c>
      <c r="AU455" s="212" t="s">
        <v>87</v>
      </c>
      <c r="AV455" s="13" t="s">
        <v>87</v>
      </c>
      <c r="AW455" s="13" t="s">
        <v>34</v>
      </c>
      <c r="AX455" s="13" t="s">
        <v>85</v>
      </c>
      <c r="AY455" s="212" t="s">
        <v>152</v>
      </c>
    </row>
    <row r="456" spans="1:65" s="2" customFormat="1" ht="16.5" customHeight="1">
      <c r="A456" s="34"/>
      <c r="B456" s="35"/>
      <c r="C456" s="187" t="s">
        <v>2201</v>
      </c>
      <c r="D456" s="187" t="s">
        <v>155</v>
      </c>
      <c r="E456" s="188" t="s">
        <v>2202</v>
      </c>
      <c r="F456" s="189" t="s">
        <v>2203</v>
      </c>
      <c r="G456" s="190" t="s">
        <v>804</v>
      </c>
      <c r="H456" s="191">
        <v>36</v>
      </c>
      <c r="I456" s="192"/>
      <c r="J456" s="193">
        <f>ROUND(I456*H456,2)</f>
        <v>0</v>
      </c>
      <c r="K456" s="194"/>
      <c r="L456" s="39"/>
      <c r="M456" s="195" t="s">
        <v>1</v>
      </c>
      <c r="N456" s="196" t="s">
        <v>42</v>
      </c>
      <c r="O456" s="71"/>
      <c r="P456" s="197">
        <f>O456*H456</f>
        <v>0</v>
      </c>
      <c r="Q456" s="197">
        <v>0</v>
      </c>
      <c r="R456" s="197">
        <f>Q456*H456</f>
        <v>0</v>
      </c>
      <c r="S456" s="197">
        <v>0</v>
      </c>
      <c r="T456" s="198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99" t="s">
        <v>159</v>
      </c>
      <c r="AT456" s="199" t="s">
        <v>155</v>
      </c>
      <c r="AU456" s="199" t="s">
        <v>87</v>
      </c>
      <c r="AY456" s="17" t="s">
        <v>152</v>
      </c>
      <c r="BE456" s="200">
        <f>IF(N456="základní",J456,0)</f>
        <v>0</v>
      </c>
      <c r="BF456" s="200">
        <f>IF(N456="snížená",J456,0)</f>
        <v>0</v>
      </c>
      <c r="BG456" s="200">
        <f>IF(N456="zákl. přenesená",J456,0)</f>
        <v>0</v>
      </c>
      <c r="BH456" s="200">
        <f>IF(N456="sníž. přenesená",J456,0)</f>
        <v>0</v>
      </c>
      <c r="BI456" s="200">
        <f>IF(N456="nulová",J456,0)</f>
        <v>0</v>
      </c>
      <c r="BJ456" s="17" t="s">
        <v>85</v>
      </c>
      <c r="BK456" s="200">
        <f>ROUND(I456*H456,2)</f>
        <v>0</v>
      </c>
      <c r="BL456" s="17" t="s">
        <v>159</v>
      </c>
      <c r="BM456" s="199" t="s">
        <v>2204</v>
      </c>
    </row>
    <row r="457" spans="1:65" s="2" customFormat="1" ht="19.5">
      <c r="A457" s="34"/>
      <c r="B457" s="35"/>
      <c r="C457" s="36"/>
      <c r="D457" s="203" t="s">
        <v>172</v>
      </c>
      <c r="E457" s="36"/>
      <c r="F457" s="213" t="s">
        <v>2205</v>
      </c>
      <c r="G457" s="36"/>
      <c r="H457" s="36"/>
      <c r="I457" s="214"/>
      <c r="J457" s="36"/>
      <c r="K457" s="36"/>
      <c r="L457" s="39"/>
      <c r="M457" s="215"/>
      <c r="N457" s="216"/>
      <c r="O457" s="71"/>
      <c r="P457" s="71"/>
      <c r="Q457" s="71"/>
      <c r="R457" s="71"/>
      <c r="S457" s="71"/>
      <c r="T457" s="72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7" t="s">
        <v>172</v>
      </c>
      <c r="AU457" s="17" t="s">
        <v>87</v>
      </c>
    </row>
    <row r="458" spans="1:65" s="13" customFormat="1" ht="11.25">
      <c r="B458" s="201"/>
      <c r="C458" s="202"/>
      <c r="D458" s="203" t="s">
        <v>161</v>
      </c>
      <c r="E458" s="202"/>
      <c r="F458" s="205" t="s">
        <v>2206</v>
      </c>
      <c r="G458" s="202"/>
      <c r="H458" s="206">
        <v>36</v>
      </c>
      <c r="I458" s="207"/>
      <c r="J458" s="202"/>
      <c r="K458" s="202"/>
      <c r="L458" s="208"/>
      <c r="M458" s="209"/>
      <c r="N458" s="210"/>
      <c r="O458" s="210"/>
      <c r="P458" s="210"/>
      <c r="Q458" s="210"/>
      <c r="R458" s="210"/>
      <c r="S458" s="210"/>
      <c r="T458" s="211"/>
      <c r="AT458" s="212" t="s">
        <v>161</v>
      </c>
      <c r="AU458" s="212" t="s">
        <v>87</v>
      </c>
      <c r="AV458" s="13" t="s">
        <v>87</v>
      </c>
      <c r="AW458" s="13" t="s">
        <v>4</v>
      </c>
      <c r="AX458" s="13" t="s">
        <v>85</v>
      </c>
      <c r="AY458" s="212" t="s">
        <v>152</v>
      </c>
    </row>
    <row r="459" spans="1:65" s="2" customFormat="1" ht="16.5" customHeight="1">
      <c r="A459" s="34"/>
      <c r="B459" s="35"/>
      <c r="C459" s="187" t="s">
        <v>2207</v>
      </c>
      <c r="D459" s="187" t="s">
        <v>155</v>
      </c>
      <c r="E459" s="188" t="s">
        <v>2208</v>
      </c>
      <c r="F459" s="189" t="s">
        <v>2209</v>
      </c>
      <c r="G459" s="190" t="s">
        <v>804</v>
      </c>
      <c r="H459" s="191">
        <v>18</v>
      </c>
      <c r="I459" s="192"/>
      <c r="J459" s="193">
        <f>ROUND(I459*H459,2)</f>
        <v>0</v>
      </c>
      <c r="K459" s="194"/>
      <c r="L459" s="39"/>
      <c r="M459" s="195" t="s">
        <v>1</v>
      </c>
      <c r="N459" s="196" t="s">
        <v>42</v>
      </c>
      <c r="O459" s="71"/>
      <c r="P459" s="197">
        <f>O459*H459</f>
        <v>0</v>
      </c>
      <c r="Q459" s="197">
        <v>0</v>
      </c>
      <c r="R459" s="197">
        <f>Q459*H459</f>
        <v>0</v>
      </c>
      <c r="S459" s="197">
        <v>0</v>
      </c>
      <c r="T459" s="198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9" t="s">
        <v>159</v>
      </c>
      <c r="AT459" s="199" t="s">
        <v>155</v>
      </c>
      <c r="AU459" s="199" t="s">
        <v>87</v>
      </c>
      <c r="AY459" s="17" t="s">
        <v>152</v>
      </c>
      <c r="BE459" s="200">
        <f>IF(N459="základní",J459,0)</f>
        <v>0</v>
      </c>
      <c r="BF459" s="200">
        <f>IF(N459="snížená",J459,0)</f>
        <v>0</v>
      </c>
      <c r="BG459" s="200">
        <f>IF(N459="zákl. přenesená",J459,0)</f>
        <v>0</v>
      </c>
      <c r="BH459" s="200">
        <f>IF(N459="sníž. přenesená",J459,0)</f>
        <v>0</v>
      </c>
      <c r="BI459" s="200">
        <f>IF(N459="nulová",J459,0)</f>
        <v>0</v>
      </c>
      <c r="BJ459" s="17" t="s">
        <v>85</v>
      </c>
      <c r="BK459" s="200">
        <f>ROUND(I459*H459,2)</f>
        <v>0</v>
      </c>
      <c r="BL459" s="17" t="s">
        <v>159</v>
      </c>
      <c r="BM459" s="199" t="s">
        <v>2210</v>
      </c>
    </row>
    <row r="460" spans="1:65" s="2" customFormat="1" ht="24.2" customHeight="1">
      <c r="A460" s="34"/>
      <c r="B460" s="35"/>
      <c r="C460" s="187" t="s">
        <v>2211</v>
      </c>
      <c r="D460" s="187" t="s">
        <v>155</v>
      </c>
      <c r="E460" s="188" t="s">
        <v>2212</v>
      </c>
      <c r="F460" s="189" t="s">
        <v>2213</v>
      </c>
      <c r="G460" s="190" t="s">
        <v>198</v>
      </c>
      <c r="H460" s="191">
        <v>1540</v>
      </c>
      <c r="I460" s="192"/>
      <c r="J460" s="193">
        <f>ROUND(I460*H460,2)</f>
        <v>0</v>
      </c>
      <c r="K460" s="194"/>
      <c r="L460" s="39"/>
      <c r="M460" s="195" t="s">
        <v>1</v>
      </c>
      <c r="N460" s="196" t="s">
        <v>42</v>
      </c>
      <c r="O460" s="71"/>
      <c r="P460" s="197">
        <f>O460*H460</f>
        <v>0</v>
      </c>
      <c r="Q460" s="197">
        <v>0</v>
      </c>
      <c r="R460" s="197">
        <f>Q460*H460</f>
        <v>0</v>
      </c>
      <c r="S460" s="197">
        <v>0</v>
      </c>
      <c r="T460" s="198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99" t="s">
        <v>159</v>
      </c>
      <c r="AT460" s="199" t="s">
        <v>155</v>
      </c>
      <c r="AU460" s="199" t="s">
        <v>87</v>
      </c>
      <c r="AY460" s="17" t="s">
        <v>152</v>
      </c>
      <c r="BE460" s="200">
        <f>IF(N460="základní",J460,0)</f>
        <v>0</v>
      </c>
      <c r="BF460" s="200">
        <f>IF(N460="snížená",J460,0)</f>
        <v>0</v>
      </c>
      <c r="BG460" s="200">
        <f>IF(N460="zákl. přenesená",J460,0)</f>
        <v>0</v>
      </c>
      <c r="BH460" s="200">
        <f>IF(N460="sníž. přenesená",J460,0)</f>
        <v>0</v>
      </c>
      <c r="BI460" s="200">
        <f>IF(N460="nulová",J460,0)</f>
        <v>0</v>
      </c>
      <c r="BJ460" s="17" t="s">
        <v>85</v>
      </c>
      <c r="BK460" s="200">
        <f>ROUND(I460*H460,2)</f>
        <v>0</v>
      </c>
      <c r="BL460" s="17" t="s">
        <v>159</v>
      </c>
      <c r="BM460" s="199" t="s">
        <v>2214</v>
      </c>
    </row>
    <row r="461" spans="1:65" s="2" customFormat="1" ht="48.75">
      <c r="A461" s="34"/>
      <c r="B461" s="35"/>
      <c r="C461" s="36"/>
      <c r="D461" s="203" t="s">
        <v>172</v>
      </c>
      <c r="E461" s="36"/>
      <c r="F461" s="213" t="s">
        <v>2215</v>
      </c>
      <c r="G461" s="36"/>
      <c r="H461" s="36"/>
      <c r="I461" s="214"/>
      <c r="J461" s="36"/>
      <c r="K461" s="36"/>
      <c r="L461" s="39"/>
      <c r="M461" s="215"/>
      <c r="N461" s="216"/>
      <c r="O461" s="71"/>
      <c r="P461" s="71"/>
      <c r="Q461" s="71"/>
      <c r="R461" s="71"/>
      <c r="S461" s="71"/>
      <c r="T461" s="72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7" t="s">
        <v>172</v>
      </c>
      <c r="AU461" s="17" t="s">
        <v>87</v>
      </c>
    </row>
    <row r="462" spans="1:65" s="13" customFormat="1" ht="11.25">
      <c r="B462" s="201"/>
      <c r="C462" s="202"/>
      <c r="D462" s="203" t="s">
        <v>161</v>
      </c>
      <c r="E462" s="204" t="s">
        <v>1</v>
      </c>
      <c r="F462" s="205" t="s">
        <v>2216</v>
      </c>
      <c r="G462" s="202"/>
      <c r="H462" s="206">
        <v>1540</v>
      </c>
      <c r="I462" s="207"/>
      <c r="J462" s="202"/>
      <c r="K462" s="202"/>
      <c r="L462" s="208"/>
      <c r="M462" s="209"/>
      <c r="N462" s="210"/>
      <c r="O462" s="210"/>
      <c r="P462" s="210"/>
      <c r="Q462" s="210"/>
      <c r="R462" s="210"/>
      <c r="S462" s="210"/>
      <c r="T462" s="211"/>
      <c r="AT462" s="212" t="s">
        <v>161</v>
      </c>
      <c r="AU462" s="212" t="s">
        <v>87</v>
      </c>
      <c r="AV462" s="13" t="s">
        <v>87</v>
      </c>
      <c r="AW462" s="13" t="s">
        <v>34</v>
      </c>
      <c r="AX462" s="13" t="s">
        <v>85</v>
      </c>
      <c r="AY462" s="212" t="s">
        <v>152</v>
      </c>
    </row>
    <row r="463" spans="1:65" s="2" customFormat="1" ht="16.5" customHeight="1">
      <c r="A463" s="34"/>
      <c r="B463" s="35"/>
      <c r="C463" s="187" t="s">
        <v>2217</v>
      </c>
      <c r="D463" s="187" t="s">
        <v>155</v>
      </c>
      <c r="E463" s="188" t="s">
        <v>2218</v>
      </c>
      <c r="F463" s="189" t="s">
        <v>2219</v>
      </c>
      <c r="G463" s="190" t="s">
        <v>2220</v>
      </c>
      <c r="H463" s="191">
        <v>1</v>
      </c>
      <c r="I463" s="192"/>
      <c r="J463" s="193">
        <f>ROUND(I463*H463,2)</f>
        <v>0</v>
      </c>
      <c r="K463" s="194"/>
      <c r="L463" s="39"/>
      <c r="M463" s="195" t="s">
        <v>1</v>
      </c>
      <c r="N463" s="196" t="s">
        <v>42</v>
      </c>
      <c r="O463" s="71"/>
      <c r="P463" s="197">
        <f>O463*H463</f>
        <v>0</v>
      </c>
      <c r="Q463" s="197">
        <v>0</v>
      </c>
      <c r="R463" s="197">
        <f>Q463*H463</f>
        <v>0</v>
      </c>
      <c r="S463" s="197">
        <v>0</v>
      </c>
      <c r="T463" s="19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9" t="s">
        <v>159</v>
      </c>
      <c r="AT463" s="199" t="s">
        <v>155</v>
      </c>
      <c r="AU463" s="199" t="s">
        <v>87</v>
      </c>
      <c r="AY463" s="17" t="s">
        <v>152</v>
      </c>
      <c r="BE463" s="200">
        <f>IF(N463="základní",J463,0)</f>
        <v>0</v>
      </c>
      <c r="BF463" s="200">
        <f>IF(N463="snížená",J463,0)</f>
        <v>0</v>
      </c>
      <c r="BG463" s="200">
        <f>IF(N463="zákl. přenesená",J463,0)</f>
        <v>0</v>
      </c>
      <c r="BH463" s="200">
        <f>IF(N463="sníž. přenesená",J463,0)</f>
        <v>0</v>
      </c>
      <c r="BI463" s="200">
        <f>IF(N463="nulová",J463,0)</f>
        <v>0</v>
      </c>
      <c r="BJ463" s="17" t="s">
        <v>85</v>
      </c>
      <c r="BK463" s="200">
        <f>ROUND(I463*H463,2)</f>
        <v>0</v>
      </c>
      <c r="BL463" s="17" t="s">
        <v>159</v>
      </c>
      <c r="BM463" s="199" t="s">
        <v>2221</v>
      </c>
    </row>
    <row r="464" spans="1:65" s="2" customFormat="1" ht="24.2" customHeight="1">
      <c r="A464" s="34"/>
      <c r="B464" s="35"/>
      <c r="C464" s="187" t="s">
        <v>2222</v>
      </c>
      <c r="D464" s="187" t="s">
        <v>155</v>
      </c>
      <c r="E464" s="188" t="s">
        <v>2223</v>
      </c>
      <c r="F464" s="189" t="s">
        <v>2224</v>
      </c>
      <c r="G464" s="190" t="s">
        <v>178</v>
      </c>
      <c r="H464" s="191">
        <v>1</v>
      </c>
      <c r="I464" s="192"/>
      <c r="J464" s="193">
        <f>ROUND(I464*H464,2)</f>
        <v>0</v>
      </c>
      <c r="K464" s="194"/>
      <c r="L464" s="39"/>
      <c r="M464" s="195" t="s">
        <v>1</v>
      </c>
      <c r="N464" s="196" t="s">
        <v>42</v>
      </c>
      <c r="O464" s="71"/>
      <c r="P464" s="197">
        <f>O464*H464</f>
        <v>0</v>
      </c>
      <c r="Q464" s="197">
        <v>0</v>
      </c>
      <c r="R464" s="197">
        <f>Q464*H464</f>
        <v>0</v>
      </c>
      <c r="S464" s="197">
        <v>0</v>
      </c>
      <c r="T464" s="198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99" t="s">
        <v>159</v>
      </c>
      <c r="AT464" s="199" t="s">
        <v>155</v>
      </c>
      <c r="AU464" s="199" t="s">
        <v>87</v>
      </c>
      <c r="AY464" s="17" t="s">
        <v>152</v>
      </c>
      <c r="BE464" s="200">
        <f>IF(N464="základní",J464,0)</f>
        <v>0</v>
      </c>
      <c r="BF464" s="200">
        <f>IF(N464="snížená",J464,0)</f>
        <v>0</v>
      </c>
      <c r="BG464" s="200">
        <f>IF(N464="zákl. přenesená",J464,0)</f>
        <v>0</v>
      </c>
      <c r="BH464" s="200">
        <f>IF(N464="sníž. přenesená",J464,0)</f>
        <v>0</v>
      </c>
      <c r="BI464" s="200">
        <f>IF(N464="nulová",J464,0)</f>
        <v>0</v>
      </c>
      <c r="BJ464" s="17" t="s">
        <v>85</v>
      </c>
      <c r="BK464" s="200">
        <f>ROUND(I464*H464,2)</f>
        <v>0</v>
      </c>
      <c r="BL464" s="17" t="s">
        <v>159</v>
      </c>
      <c r="BM464" s="199" t="s">
        <v>2225</v>
      </c>
    </row>
    <row r="465" spans="1:65" s="2" customFormat="1" ht="29.25">
      <c r="A465" s="34"/>
      <c r="B465" s="35"/>
      <c r="C465" s="36"/>
      <c r="D465" s="203" t="s">
        <v>172</v>
      </c>
      <c r="E465" s="36"/>
      <c r="F465" s="213" t="s">
        <v>2226</v>
      </c>
      <c r="G465" s="36"/>
      <c r="H465" s="36"/>
      <c r="I465" s="214"/>
      <c r="J465" s="36"/>
      <c r="K465" s="36"/>
      <c r="L465" s="39"/>
      <c r="M465" s="215"/>
      <c r="N465" s="216"/>
      <c r="O465" s="71"/>
      <c r="P465" s="71"/>
      <c r="Q465" s="71"/>
      <c r="R465" s="71"/>
      <c r="S465" s="71"/>
      <c r="T465" s="72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T465" s="17" t="s">
        <v>172</v>
      </c>
      <c r="AU465" s="17" t="s">
        <v>87</v>
      </c>
    </row>
    <row r="466" spans="1:65" s="2" customFormat="1" ht="16.5" customHeight="1">
      <c r="A466" s="34"/>
      <c r="B466" s="35"/>
      <c r="C466" s="187" t="s">
        <v>2227</v>
      </c>
      <c r="D466" s="187" t="s">
        <v>155</v>
      </c>
      <c r="E466" s="188" t="s">
        <v>2228</v>
      </c>
      <c r="F466" s="189" t="s">
        <v>2229</v>
      </c>
      <c r="G466" s="190" t="s">
        <v>804</v>
      </c>
      <c r="H466" s="191">
        <v>1</v>
      </c>
      <c r="I466" s="192"/>
      <c r="J466" s="193">
        <f>ROUND(I466*H466,2)</f>
        <v>0</v>
      </c>
      <c r="K466" s="194"/>
      <c r="L466" s="39"/>
      <c r="M466" s="195" t="s">
        <v>1</v>
      </c>
      <c r="N466" s="196" t="s">
        <v>42</v>
      </c>
      <c r="O466" s="71"/>
      <c r="P466" s="197">
        <f>O466*H466</f>
        <v>0</v>
      </c>
      <c r="Q466" s="197">
        <v>0</v>
      </c>
      <c r="R466" s="197">
        <f>Q466*H466</f>
        <v>0</v>
      </c>
      <c r="S466" s="197">
        <v>0</v>
      </c>
      <c r="T466" s="19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9" t="s">
        <v>159</v>
      </c>
      <c r="AT466" s="199" t="s">
        <v>155</v>
      </c>
      <c r="AU466" s="199" t="s">
        <v>87</v>
      </c>
      <c r="AY466" s="17" t="s">
        <v>152</v>
      </c>
      <c r="BE466" s="200">
        <f>IF(N466="základní",J466,0)</f>
        <v>0</v>
      </c>
      <c r="BF466" s="200">
        <f>IF(N466="snížená",J466,0)</f>
        <v>0</v>
      </c>
      <c r="BG466" s="200">
        <f>IF(N466="zákl. přenesená",J466,0)</f>
        <v>0</v>
      </c>
      <c r="BH466" s="200">
        <f>IF(N466="sníž. přenesená",J466,0)</f>
        <v>0</v>
      </c>
      <c r="BI466" s="200">
        <f>IF(N466="nulová",J466,0)</f>
        <v>0</v>
      </c>
      <c r="BJ466" s="17" t="s">
        <v>85</v>
      </c>
      <c r="BK466" s="200">
        <f>ROUND(I466*H466,2)</f>
        <v>0</v>
      </c>
      <c r="BL466" s="17" t="s">
        <v>159</v>
      </c>
      <c r="BM466" s="199" t="s">
        <v>2230</v>
      </c>
    </row>
    <row r="467" spans="1:65" s="2" customFormat="1" ht="24.2" customHeight="1">
      <c r="A467" s="34"/>
      <c r="B467" s="35"/>
      <c r="C467" s="187" t="s">
        <v>2231</v>
      </c>
      <c r="D467" s="187" t="s">
        <v>155</v>
      </c>
      <c r="E467" s="188" t="s">
        <v>2232</v>
      </c>
      <c r="F467" s="189" t="s">
        <v>2233</v>
      </c>
      <c r="G467" s="190" t="s">
        <v>192</v>
      </c>
      <c r="H467" s="191">
        <v>1</v>
      </c>
      <c r="I467" s="192"/>
      <c r="J467" s="193">
        <f>ROUND(I467*H467,2)</f>
        <v>0</v>
      </c>
      <c r="K467" s="194"/>
      <c r="L467" s="39"/>
      <c r="M467" s="195" t="s">
        <v>1</v>
      </c>
      <c r="N467" s="196" t="s">
        <v>42</v>
      </c>
      <c r="O467" s="71"/>
      <c r="P467" s="197">
        <f>O467*H467</f>
        <v>0</v>
      </c>
      <c r="Q467" s="197">
        <v>0</v>
      </c>
      <c r="R467" s="197">
        <f>Q467*H467</f>
        <v>0</v>
      </c>
      <c r="S467" s="197">
        <v>0</v>
      </c>
      <c r="T467" s="198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9" t="s">
        <v>159</v>
      </c>
      <c r="AT467" s="199" t="s">
        <v>155</v>
      </c>
      <c r="AU467" s="199" t="s">
        <v>87</v>
      </c>
      <c r="AY467" s="17" t="s">
        <v>152</v>
      </c>
      <c r="BE467" s="200">
        <f>IF(N467="základní",J467,0)</f>
        <v>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17" t="s">
        <v>85</v>
      </c>
      <c r="BK467" s="200">
        <f>ROUND(I467*H467,2)</f>
        <v>0</v>
      </c>
      <c r="BL467" s="17" t="s">
        <v>159</v>
      </c>
      <c r="BM467" s="199" t="s">
        <v>2234</v>
      </c>
    </row>
    <row r="468" spans="1:65" s="2" customFormat="1" ht="24.2" customHeight="1">
      <c r="A468" s="34"/>
      <c r="B468" s="35"/>
      <c r="C468" s="187" t="s">
        <v>2235</v>
      </c>
      <c r="D468" s="187" t="s">
        <v>155</v>
      </c>
      <c r="E468" s="188" t="s">
        <v>2236</v>
      </c>
      <c r="F468" s="189" t="s">
        <v>2237</v>
      </c>
      <c r="G468" s="190" t="s">
        <v>804</v>
      </c>
      <c r="H468" s="191">
        <v>1</v>
      </c>
      <c r="I468" s="192"/>
      <c r="J468" s="193">
        <f>ROUND(I468*H468,2)</f>
        <v>0</v>
      </c>
      <c r="K468" s="194"/>
      <c r="L468" s="39"/>
      <c r="M468" s="195" t="s">
        <v>1</v>
      </c>
      <c r="N468" s="196" t="s">
        <v>42</v>
      </c>
      <c r="O468" s="71"/>
      <c r="P468" s="197">
        <f>O468*H468</f>
        <v>0</v>
      </c>
      <c r="Q468" s="197">
        <v>0</v>
      </c>
      <c r="R468" s="197">
        <f>Q468*H468</f>
        <v>0</v>
      </c>
      <c r="S468" s="197">
        <v>0</v>
      </c>
      <c r="T468" s="198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99" t="s">
        <v>159</v>
      </c>
      <c r="AT468" s="199" t="s">
        <v>155</v>
      </c>
      <c r="AU468" s="199" t="s">
        <v>87</v>
      </c>
      <c r="AY468" s="17" t="s">
        <v>152</v>
      </c>
      <c r="BE468" s="200">
        <f>IF(N468="základní",J468,0)</f>
        <v>0</v>
      </c>
      <c r="BF468" s="200">
        <f>IF(N468="snížená",J468,0)</f>
        <v>0</v>
      </c>
      <c r="BG468" s="200">
        <f>IF(N468="zákl. přenesená",J468,0)</f>
        <v>0</v>
      </c>
      <c r="BH468" s="200">
        <f>IF(N468="sníž. přenesená",J468,0)</f>
        <v>0</v>
      </c>
      <c r="BI468" s="200">
        <f>IF(N468="nulová",J468,0)</f>
        <v>0</v>
      </c>
      <c r="BJ468" s="17" t="s">
        <v>85</v>
      </c>
      <c r="BK468" s="200">
        <f>ROUND(I468*H468,2)</f>
        <v>0</v>
      </c>
      <c r="BL468" s="17" t="s">
        <v>159</v>
      </c>
      <c r="BM468" s="199" t="s">
        <v>2238</v>
      </c>
    </row>
    <row r="469" spans="1:65" s="2" customFormat="1" ht="24.2" customHeight="1">
      <c r="A469" s="34"/>
      <c r="B469" s="35"/>
      <c r="C469" s="187" t="s">
        <v>2239</v>
      </c>
      <c r="D469" s="187" t="s">
        <v>155</v>
      </c>
      <c r="E469" s="188" t="s">
        <v>2240</v>
      </c>
      <c r="F469" s="189" t="s">
        <v>2241</v>
      </c>
      <c r="G469" s="190" t="s">
        <v>307</v>
      </c>
      <c r="H469" s="239"/>
      <c r="I469" s="192"/>
      <c r="J469" s="193">
        <f>ROUND(I469*H469,2)</f>
        <v>0</v>
      </c>
      <c r="K469" s="194"/>
      <c r="L469" s="39"/>
      <c r="M469" s="195" t="s">
        <v>1</v>
      </c>
      <c r="N469" s="196" t="s">
        <v>42</v>
      </c>
      <c r="O469" s="71"/>
      <c r="P469" s="197">
        <f>O469*H469</f>
        <v>0</v>
      </c>
      <c r="Q469" s="197">
        <v>0</v>
      </c>
      <c r="R469" s="197">
        <f>Q469*H469</f>
        <v>0</v>
      </c>
      <c r="S469" s="197">
        <v>0</v>
      </c>
      <c r="T469" s="198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9" t="s">
        <v>235</v>
      </c>
      <c r="AT469" s="199" t="s">
        <v>155</v>
      </c>
      <c r="AU469" s="199" t="s">
        <v>87</v>
      </c>
      <c r="AY469" s="17" t="s">
        <v>152</v>
      </c>
      <c r="BE469" s="200">
        <f>IF(N469="základní",J469,0)</f>
        <v>0</v>
      </c>
      <c r="BF469" s="200">
        <f>IF(N469="snížená",J469,0)</f>
        <v>0</v>
      </c>
      <c r="BG469" s="200">
        <f>IF(N469="zákl. přenesená",J469,0)</f>
        <v>0</v>
      </c>
      <c r="BH469" s="200">
        <f>IF(N469="sníž. přenesená",J469,0)</f>
        <v>0</v>
      </c>
      <c r="BI469" s="200">
        <f>IF(N469="nulová",J469,0)</f>
        <v>0</v>
      </c>
      <c r="BJ469" s="17" t="s">
        <v>85</v>
      </c>
      <c r="BK469" s="200">
        <f>ROUND(I469*H469,2)</f>
        <v>0</v>
      </c>
      <c r="BL469" s="17" t="s">
        <v>235</v>
      </c>
      <c r="BM469" s="199" t="s">
        <v>2242</v>
      </c>
    </row>
    <row r="470" spans="1:65" s="12" customFormat="1" ht="22.9" customHeight="1">
      <c r="B470" s="171"/>
      <c r="C470" s="172"/>
      <c r="D470" s="173" t="s">
        <v>76</v>
      </c>
      <c r="E470" s="185" t="s">
        <v>323</v>
      </c>
      <c r="F470" s="185" t="s">
        <v>324</v>
      </c>
      <c r="G470" s="172"/>
      <c r="H470" s="172"/>
      <c r="I470" s="175"/>
      <c r="J470" s="186">
        <f>BK470</f>
        <v>0</v>
      </c>
      <c r="K470" s="172"/>
      <c r="L470" s="177"/>
      <c r="M470" s="178"/>
      <c r="N470" s="179"/>
      <c r="O470" s="179"/>
      <c r="P470" s="180">
        <f>SUM(P471:P482)</f>
        <v>0</v>
      </c>
      <c r="Q470" s="179"/>
      <c r="R470" s="180">
        <f>SUM(R471:R482)</f>
        <v>0.53741620000000001</v>
      </c>
      <c r="S470" s="179"/>
      <c r="T470" s="181">
        <f>SUM(T471:T482)</f>
        <v>0</v>
      </c>
      <c r="AR470" s="182" t="s">
        <v>87</v>
      </c>
      <c r="AT470" s="183" t="s">
        <v>76</v>
      </c>
      <c r="AU470" s="183" t="s">
        <v>85</v>
      </c>
      <c r="AY470" s="182" t="s">
        <v>152</v>
      </c>
      <c r="BK470" s="184">
        <f>SUM(BK471:BK482)</f>
        <v>0</v>
      </c>
    </row>
    <row r="471" spans="1:65" s="2" customFormat="1" ht="16.5" customHeight="1">
      <c r="A471" s="34"/>
      <c r="B471" s="35"/>
      <c r="C471" s="187" t="s">
        <v>2243</v>
      </c>
      <c r="D471" s="187" t="s">
        <v>155</v>
      </c>
      <c r="E471" s="188" t="s">
        <v>2244</v>
      </c>
      <c r="F471" s="189" t="s">
        <v>2245</v>
      </c>
      <c r="G471" s="190" t="s">
        <v>158</v>
      </c>
      <c r="H471" s="191">
        <v>0.315</v>
      </c>
      <c r="I471" s="192"/>
      <c r="J471" s="193">
        <f>ROUND(I471*H471,2)</f>
        <v>0</v>
      </c>
      <c r="K471" s="194"/>
      <c r="L471" s="39"/>
      <c r="M471" s="195" t="s">
        <v>1</v>
      </c>
      <c r="N471" s="196" t="s">
        <v>42</v>
      </c>
      <c r="O471" s="71"/>
      <c r="P471" s="197">
        <f>O471*H471</f>
        <v>0</v>
      </c>
      <c r="Q471" s="197">
        <v>0</v>
      </c>
      <c r="R471" s="197">
        <f>Q471*H471</f>
        <v>0</v>
      </c>
      <c r="S471" s="197">
        <v>0</v>
      </c>
      <c r="T471" s="19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9" t="s">
        <v>235</v>
      </c>
      <c r="AT471" s="199" t="s">
        <v>155</v>
      </c>
      <c r="AU471" s="199" t="s">
        <v>87</v>
      </c>
      <c r="AY471" s="17" t="s">
        <v>152</v>
      </c>
      <c r="BE471" s="200">
        <f>IF(N471="základní",J471,0)</f>
        <v>0</v>
      </c>
      <c r="BF471" s="200">
        <f>IF(N471="snížená",J471,0)</f>
        <v>0</v>
      </c>
      <c r="BG471" s="200">
        <f>IF(N471="zákl. přenesená",J471,0)</f>
        <v>0</v>
      </c>
      <c r="BH471" s="200">
        <f>IF(N471="sníž. přenesená",J471,0)</f>
        <v>0</v>
      </c>
      <c r="BI471" s="200">
        <f>IF(N471="nulová",J471,0)</f>
        <v>0</v>
      </c>
      <c r="BJ471" s="17" t="s">
        <v>85</v>
      </c>
      <c r="BK471" s="200">
        <f>ROUND(I471*H471,2)</f>
        <v>0</v>
      </c>
      <c r="BL471" s="17" t="s">
        <v>235</v>
      </c>
      <c r="BM471" s="199" t="s">
        <v>2246</v>
      </c>
    </row>
    <row r="472" spans="1:65" s="2" customFormat="1" ht="33" customHeight="1">
      <c r="A472" s="34"/>
      <c r="B472" s="35"/>
      <c r="C472" s="187" t="s">
        <v>2247</v>
      </c>
      <c r="D472" s="187" t="s">
        <v>155</v>
      </c>
      <c r="E472" s="188" t="s">
        <v>2248</v>
      </c>
      <c r="F472" s="189" t="s">
        <v>2249</v>
      </c>
      <c r="G472" s="190" t="s">
        <v>158</v>
      </c>
      <c r="H472" s="191">
        <v>0.315</v>
      </c>
      <c r="I472" s="192"/>
      <c r="J472" s="193">
        <f>ROUND(I472*H472,2)</f>
        <v>0</v>
      </c>
      <c r="K472" s="194"/>
      <c r="L472" s="39"/>
      <c r="M472" s="195" t="s">
        <v>1</v>
      </c>
      <c r="N472" s="196" t="s">
        <v>42</v>
      </c>
      <c r="O472" s="71"/>
      <c r="P472" s="197">
        <f>O472*H472</f>
        <v>0</v>
      </c>
      <c r="Q472" s="197">
        <v>1.08E-3</v>
      </c>
      <c r="R472" s="197">
        <f>Q472*H472</f>
        <v>3.4020000000000003E-4</v>
      </c>
      <c r="S472" s="197">
        <v>0</v>
      </c>
      <c r="T472" s="198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9" t="s">
        <v>235</v>
      </c>
      <c r="AT472" s="199" t="s">
        <v>155</v>
      </c>
      <c r="AU472" s="199" t="s">
        <v>87</v>
      </c>
      <c r="AY472" s="17" t="s">
        <v>152</v>
      </c>
      <c r="BE472" s="200">
        <f>IF(N472="základní",J472,0)</f>
        <v>0</v>
      </c>
      <c r="BF472" s="200">
        <f>IF(N472="snížená",J472,0)</f>
        <v>0</v>
      </c>
      <c r="BG472" s="200">
        <f>IF(N472="zákl. přenesená",J472,0)</f>
        <v>0</v>
      </c>
      <c r="BH472" s="200">
        <f>IF(N472="sníž. přenesená",J472,0)</f>
        <v>0</v>
      </c>
      <c r="BI472" s="200">
        <f>IF(N472="nulová",J472,0)</f>
        <v>0</v>
      </c>
      <c r="BJ472" s="17" t="s">
        <v>85</v>
      </c>
      <c r="BK472" s="200">
        <f>ROUND(I472*H472,2)</f>
        <v>0</v>
      </c>
      <c r="BL472" s="17" t="s">
        <v>235</v>
      </c>
      <c r="BM472" s="199" t="s">
        <v>2250</v>
      </c>
    </row>
    <row r="473" spans="1:65" s="2" customFormat="1" ht="24.2" customHeight="1">
      <c r="A473" s="34"/>
      <c r="B473" s="35"/>
      <c r="C473" s="187" t="s">
        <v>2251</v>
      </c>
      <c r="D473" s="187" t="s">
        <v>155</v>
      </c>
      <c r="E473" s="188" t="s">
        <v>2252</v>
      </c>
      <c r="F473" s="189" t="s">
        <v>2253</v>
      </c>
      <c r="G473" s="190" t="s">
        <v>165</v>
      </c>
      <c r="H473" s="191">
        <v>10.8</v>
      </c>
      <c r="I473" s="192"/>
      <c r="J473" s="193">
        <f>ROUND(I473*H473,2)</f>
        <v>0</v>
      </c>
      <c r="K473" s="194"/>
      <c r="L473" s="39"/>
      <c r="M473" s="195" t="s">
        <v>1</v>
      </c>
      <c r="N473" s="196" t="s">
        <v>42</v>
      </c>
      <c r="O473" s="71"/>
      <c r="P473" s="197">
        <f>O473*H473</f>
        <v>0</v>
      </c>
      <c r="Q473" s="197">
        <v>1.3899999999999999E-2</v>
      </c>
      <c r="R473" s="197">
        <f>Q473*H473</f>
        <v>0.15012</v>
      </c>
      <c r="S473" s="197">
        <v>0</v>
      </c>
      <c r="T473" s="198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9" t="s">
        <v>235</v>
      </c>
      <c r="AT473" s="199" t="s">
        <v>155</v>
      </c>
      <c r="AU473" s="199" t="s">
        <v>87</v>
      </c>
      <c r="AY473" s="17" t="s">
        <v>152</v>
      </c>
      <c r="BE473" s="200">
        <f>IF(N473="základní",J473,0)</f>
        <v>0</v>
      </c>
      <c r="BF473" s="200">
        <f>IF(N473="snížená",J473,0)</f>
        <v>0</v>
      </c>
      <c r="BG473" s="200">
        <f>IF(N473="zákl. přenesená",J473,0)</f>
        <v>0</v>
      </c>
      <c r="BH473" s="200">
        <f>IF(N473="sníž. přenesená",J473,0)</f>
        <v>0</v>
      </c>
      <c r="BI473" s="200">
        <f>IF(N473="nulová",J473,0)</f>
        <v>0</v>
      </c>
      <c r="BJ473" s="17" t="s">
        <v>85</v>
      </c>
      <c r="BK473" s="200">
        <f>ROUND(I473*H473,2)</f>
        <v>0</v>
      </c>
      <c r="BL473" s="17" t="s">
        <v>235</v>
      </c>
      <c r="BM473" s="199" t="s">
        <v>2254</v>
      </c>
    </row>
    <row r="474" spans="1:65" s="13" customFormat="1" ht="11.25">
      <c r="B474" s="201"/>
      <c r="C474" s="202"/>
      <c r="D474" s="203" t="s">
        <v>161</v>
      </c>
      <c r="E474" s="204" t="s">
        <v>1</v>
      </c>
      <c r="F474" s="205" t="s">
        <v>2255</v>
      </c>
      <c r="G474" s="202"/>
      <c r="H474" s="206">
        <v>10.8</v>
      </c>
      <c r="I474" s="207"/>
      <c r="J474" s="202"/>
      <c r="K474" s="202"/>
      <c r="L474" s="208"/>
      <c r="M474" s="209"/>
      <c r="N474" s="210"/>
      <c r="O474" s="210"/>
      <c r="P474" s="210"/>
      <c r="Q474" s="210"/>
      <c r="R474" s="210"/>
      <c r="S474" s="210"/>
      <c r="T474" s="211"/>
      <c r="AT474" s="212" t="s">
        <v>161</v>
      </c>
      <c r="AU474" s="212" t="s">
        <v>87</v>
      </c>
      <c r="AV474" s="13" t="s">
        <v>87</v>
      </c>
      <c r="AW474" s="13" t="s">
        <v>34</v>
      </c>
      <c r="AX474" s="13" t="s">
        <v>85</v>
      </c>
      <c r="AY474" s="212" t="s">
        <v>152</v>
      </c>
    </row>
    <row r="475" spans="1:65" s="2" customFormat="1" ht="33" customHeight="1">
      <c r="A475" s="34"/>
      <c r="B475" s="35"/>
      <c r="C475" s="187" t="s">
        <v>2256</v>
      </c>
      <c r="D475" s="187" t="s">
        <v>155</v>
      </c>
      <c r="E475" s="188" t="s">
        <v>2257</v>
      </c>
      <c r="F475" s="189" t="s">
        <v>2258</v>
      </c>
      <c r="G475" s="190" t="s">
        <v>165</v>
      </c>
      <c r="H475" s="191">
        <v>10.8</v>
      </c>
      <c r="I475" s="192"/>
      <c r="J475" s="193">
        <f>ROUND(I475*H475,2)</f>
        <v>0</v>
      </c>
      <c r="K475" s="194"/>
      <c r="L475" s="39"/>
      <c r="M475" s="195" t="s">
        <v>1</v>
      </c>
      <c r="N475" s="196" t="s">
        <v>42</v>
      </c>
      <c r="O475" s="71"/>
      <c r="P475" s="197">
        <f>O475*H475</f>
        <v>0</v>
      </c>
      <c r="Q475" s="197">
        <v>1.959E-2</v>
      </c>
      <c r="R475" s="197">
        <f>Q475*H475</f>
        <v>0.21157200000000001</v>
      </c>
      <c r="S475" s="197">
        <v>0</v>
      </c>
      <c r="T475" s="198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9" t="s">
        <v>235</v>
      </c>
      <c r="AT475" s="199" t="s">
        <v>155</v>
      </c>
      <c r="AU475" s="199" t="s">
        <v>87</v>
      </c>
      <c r="AY475" s="17" t="s">
        <v>152</v>
      </c>
      <c r="BE475" s="200">
        <f>IF(N475="základní",J475,0)</f>
        <v>0</v>
      </c>
      <c r="BF475" s="200">
        <f>IF(N475="snížená",J475,0)</f>
        <v>0</v>
      </c>
      <c r="BG475" s="200">
        <f>IF(N475="zákl. přenesená",J475,0)</f>
        <v>0</v>
      </c>
      <c r="BH475" s="200">
        <f>IF(N475="sníž. přenesená",J475,0)</f>
        <v>0</v>
      </c>
      <c r="BI475" s="200">
        <f>IF(N475="nulová",J475,0)</f>
        <v>0</v>
      </c>
      <c r="BJ475" s="17" t="s">
        <v>85</v>
      </c>
      <c r="BK475" s="200">
        <f>ROUND(I475*H475,2)</f>
        <v>0</v>
      </c>
      <c r="BL475" s="17" t="s">
        <v>235</v>
      </c>
      <c r="BM475" s="199" t="s">
        <v>2259</v>
      </c>
    </row>
    <row r="476" spans="1:65" s="2" customFormat="1" ht="16.5" customHeight="1">
      <c r="A476" s="34"/>
      <c r="B476" s="35"/>
      <c r="C476" s="187" t="s">
        <v>2260</v>
      </c>
      <c r="D476" s="187" t="s">
        <v>155</v>
      </c>
      <c r="E476" s="188" t="s">
        <v>2261</v>
      </c>
      <c r="F476" s="189" t="s">
        <v>2262</v>
      </c>
      <c r="G476" s="190" t="s">
        <v>198</v>
      </c>
      <c r="H476" s="191">
        <v>19</v>
      </c>
      <c r="I476" s="192"/>
      <c r="J476" s="193">
        <f>ROUND(I476*H476,2)</f>
        <v>0</v>
      </c>
      <c r="K476" s="194"/>
      <c r="L476" s="39"/>
      <c r="M476" s="195" t="s">
        <v>1</v>
      </c>
      <c r="N476" s="196" t="s">
        <v>42</v>
      </c>
      <c r="O476" s="71"/>
      <c r="P476" s="197">
        <f>O476*H476</f>
        <v>0</v>
      </c>
      <c r="Q476" s="197">
        <v>1.0000000000000001E-5</v>
      </c>
      <c r="R476" s="197">
        <f>Q476*H476</f>
        <v>1.9000000000000001E-4</v>
      </c>
      <c r="S476" s="197">
        <v>0</v>
      </c>
      <c r="T476" s="198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9" t="s">
        <v>235</v>
      </c>
      <c r="AT476" s="199" t="s">
        <v>155</v>
      </c>
      <c r="AU476" s="199" t="s">
        <v>87</v>
      </c>
      <c r="AY476" s="17" t="s">
        <v>152</v>
      </c>
      <c r="BE476" s="200">
        <f>IF(N476="základní",J476,0)</f>
        <v>0</v>
      </c>
      <c r="BF476" s="200">
        <f>IF(N476="snížená",J476,0)</f>
        <v>0</v>
      </c>
      <c r="BG476" s="200">
        <f>IF(N476="zákl. přenesená",J476,0)</f>
        <v>0</v>
      </c>
      <c r="BH476" s="200">
        <f>IF(N476="sníž. přenesená",J476,0)</f>
        <v>0</v>
      </c>
      <c r="BI476" s="200">
        <f>IF(N476="nulová",J476,0)</f>
        <v>0</v>
      </c>
      <c r="BJ476" s="17" t="s">
        <v>85</v>
      </c>
      <c r="BK476" s="200">
        <f>ROUND(I476*H476,2)</f>
        <v>0</v>
      </c>
      <c r="BL476" s="17" t="s">
        <v>235</v>
      </c>
      <c r="BM476" s="199" t="s">
        <v>2263</v>
      </c>
    </row>
    <row r="477" spans="1:65" s="13" customFormat="1" ht="11.25">
      <c r="B477" s="201"/>
      <c r="C477" s="202"/>
      <c r="D477" s="203" t="s">
        <v>161</v>
      </c>
      <c r="E477" s="204" t="s">
        <v>1</v>
      </c>
      <c r="F477" s="205" t="s">
        <v>2264</v>
      </c>
      <c r="G477" s="202"/>
      <c r="H477" s="206">
        <v>19</v>
      </c>
      <c r="I477" s="207"/>
      <c r="J477" s="202"/>
      <c r="K477" s="202"/>
      <c r="L477" s="208"/>
      <c r="M477" s="209"/>
      <c r="N477" s="210"/>
      <c r="O477" s="210"/>
      <c r="P477" s="210"/>
      <c r="Q477" s="210"/>
      <c r="R477" s="210"/>
      <c r="S477" s="210"/>
      <c r="T477" s="211"/>
      <c r="AT477" s="212" t="s">
        <v>161</v>
      </c>
      <c r="AU477" s="212" t="s">
        <v>87</v>
      </c>
      <c r="AV477" s="13" t="s">
        <v>87</v>
      </c>
      <c r="AW477" s="13" t="s">
        <v>34</v>
      </c>
      <c r="AX477" s="13" t="s">
        <v>85</v>
      </c>
      <c r="AY477" s="212" t="s">
        <v>152</v>
      </c>
    </row>
    <row r="478" spans="1:65" s="2" customFormat="1" ht="21.75" customHeight="1">
      <c r="A478" s="34"/>
      <c r="B478" s="35"/>
      <c r="C478" s="228" t="s">
        <v>2265</v>
      </c>
      <c r="D478" s="228" t="s">
        <v>263</v>
      </c>
      <c r="E478" s="229" t="s">
        <v>2266</v>
      </c>
      <c r="F478" s="230" t="s">
        <v>2267</v>
      </c>
      <c r="G478" s="231" t="s">
        <v>158</v>
      </c>
      <c r="H478" s="232">
        <v>0.315</v>
      </c>
      <c r="I478" s="233"/>
      <c r="J478" s="234">
        <f>ROUND(I478*H478,2)</f>
        <v>0</v>
      </c>
      <c r="K478" s="235"/>
      <c r="L478" s="236"/>
      <c r="M478" s="237" t="s">
        <v>1</v>
      </c>
      <c r="N478" s="238" t="s">
        <v>42</v>
      </c>
      <c r="O478" s="71"/>
      <c r="P478" s="197">
        <f>O478*H478</f>
        <v>0</v>
      </c>
      <c r="Q478" s="197">
        <v>0.55000000000000004</v>
      </c>
      <c r="R478" s="197">
        <f>Q478*H478</f>
        <v>0.17325000000000002</v>
      </c>
      <c r="S478" s="197">
        <v>0</v>
      </c>
      <c r="T478" s="198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99" t="s">
        <v>285</v>
      </c>
      <c r="AT478" s="199" t="s">
        <v>263</v>
      </c>
      <c r="AU478" s="199" t="s">
        <v>87</v>
      </c>
      <c r="AY478" s="17" t="s">
        <v>152</v>
      </c>
      <c r="BE478" s="200">
        <f>IF(N478="základní",J478,0)</f>
        <v>0</v>
      </c>
      <c r="BF478" s="200">
        <f>IF(N478="snížená",J478,0)</f>
        <v>0</v>
      </c>
      <c r="BG478" s="200">
        <f>IF(N478="zákl. přenesená",J478,0)</f>
        <v>0</v>
      </c>
      <c r="BH478" s="200">
        <f>IF(N478="sníž. přenesená",J478,0)</f>
        <v>0</v>
      </c>
      <c r="BI478" s="200">
        <f>IF(N478="nulová",J478,0)</f>
        <v>0</v>
      </c>
      <c r="BJ478" s="17" t="s">
        <v>85</v>
      </c>
      <c r="BK478" s="200">
        <f>ROUND(I478*H478,2)</f>
        <v>0</v>
      </c>
      <c r="BL478" s="17" t="s">
        <v>235</v>
      </c>
      <c r="BM478" s="199" t="s">
        <v>2268</v>
      </c>
    </row>
    <row r="479" spans="1:65" s="13" customFormat="1" ht="11.25">
      <c r="B479" s="201"/>
      <c r="C479" s="202"/>
      <c r="D479" s="203" t="s">
        <v>161</v>
      </c>
      <c r="E479" s="204" t="s">
        <v>1</v>
      </c>
      <c r="F479" s="205" t="s">
        <v>2269</v>
      </c>
      <c r="G479" s="202"/>
      <c r="H479" s="206">
        <v>0.27400000000000002</v>
      </c>
      <c r="I479" s="207"/>
      <c r="J479" s="202"/>
      <c r="K479" s="202"/>
      <c r="L479" s="208"/>
      <c r="M479" s="209"/>
      <c r="N479" s="210"/>
      <c r="O479" s="210"/>
      <c r="P479" s="210"/>
      <c r="Q479" s="210"/>
      <c r="R479" s="210"/>
      <c r="S479" s="210"/>
      <c r="T479" s="211"/>
      <c r="AT479" s="212" t="s">
        <v>161</v>
      </c>
      <c r="AU479" s="212" t="s">
        <v>87</v>
      </c>
      <c r="AV479" s="13" t="s">
        <v>87</v>
      </c>
      <c r="AW479" s="13" t="s">
        <v>34</v>
      </c>
      <c r="AX479" s="13" t="s">
        <v>85</v>
      </c>
      <c r="AY479" s="212" t="s">
        <v>152</v>
      </c>
    </row>
    <row r="480" spans="1:65" s="13" customFormat="1" ht="11.25">
      <c r="B480" s="201"/>
      <c r="C480" s="202"/>
      <c r="D480" s="203" t="s">
        <v>161</v>
      </c>
      <c r="E480" s="202"/>
      <c r="F480" s="205" t="s">
        <v>2270</v>
      </c>
      <c r="G480" s="202"/>
      <c r="H480" s="206">
        <v>0.315</v>
      </c>
      <c r="I480" s="207"/>
      <c r="J480" s="202"/>
      <c r="K480" s="202"/>
      <c r="L480" s="208"/>
      <c r="M480" s="209"/>
      <c r="N480" s="210"/>
      <c r="O480" s="210"/>
      <c r="P480" s="210"/>
      <c r="Q480" s="210"/>
      <c r="R480" s="210"/>
      <c r="S480" s="210"/>
      <c r="T480" s="211"/>
      <c r="AT480" s="212" t="s">
        <v>161</v>
      </c>
      <c r="AU480" s="212" t="s">
        <v>87</v>
      </c>
      <c r="AV480" s="13" t="s">
        <v>87</v>
      </c>
      <c r="AW480" s="13" t="s">
        <v>4</v>
      </c>
      <c r="AX480" s="13" t="s">
        <v>85</v>
      </c>
      <c r="AY480" s="212" t="s">
        <v>152</v>
      </c>
    </row>
    <row r="481" spans="1:65" s="2" customFormat="1" ht="24.2" customHeight="1">
      <c r="A481" s="34"/>
      <c r="B481" s="35"/>
      <c r="C481" s="187" t="s">
        <v>2271</v>
      </c>
      <c r="D481" s="187" t="s">
        <v>155</v>
      </c>
      <c r="E481" s="188" t="s">
        <v>2272</v>
      </c>
      <c r="F481" s="189" t="s">
        <v>2273</v>
      </c>
      <c r="G481" s="190" t="s">
        <v>165</v>
      </c>
      <c r="H481" s="191">
        <v>10.8</v>
      </c>
      <c r="I481" s="192"/>
      <c r="J481" s="193">
        <f>ROUND(I481*H481,2)</f>
        <v>0</v>
      </c>
      <c r="K481" s="194"/>
      <c r="L481" s="39"/>
      <c r="M481" s="195" t="s">
        <v>1</v>
      </c>
      <c r="N481" s="196" t="s">
        <v>42</v>
      </c>
      <c r="O481" s="71"/>
      <c r="P481" s="197">
        <f>O481*H481</f>
        <v>0</v>
      </c>
      <c r="Q481" s="197">
        <v>1.8000000000000001E-4</v>
      </c>
      <c r="R481" s="197">
        <f>Q481*H481</f>
        <v>1.9440000000000002E-3</v>
      </c>
      <c r="S481" s="197">
        <v>0</v>
      </c>
      <c r="T481" s="198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99" t="s">
        <v>235</v>
      </c>
      <c r="AT481" s="199" t="s">
        <v>155</v>
      </c>
      <c r="AU481" s="199" t="s">
        <v>87</v>
      </c>
      <c r="AY481" s="17" t="s">
        <v>152</v>
      </c>
      <c r="BE481" s="200">
        <f>IF(N481="základní",J481,0)</f>
        <v>0</v>
      </c>
      <c r="BF481" s="200">
        <f>IF(N481="snížená",J481,0)</f>
        <v>0</v>
      </c>
      <c r="BG481" s="200">
        <f>IF(N481="zákl. přenesená",J481,0)</f>
        <v>0</v>
      </c>
      <c r="BH481" s="200">
        <f>IF(N481="sníž. přenesená",J481,0)</f>
        <v>0</v>
      </c>
      <c r="BI481" s="200">
        <f>IF(N481="nulová",J481,0)</f>
        <v>0</v>
      </c>
      <c r="BJ481" s="17" t="s">
        <v>85</v>
      </c>
      <c r="BK481" s="200">
        <f>ROUND(I481*H481,2)</f>
        <v>0</v>
      </c>
      <c r="BL481" s="17" t="s">
        <v>235</v>
      </c>
      <c r="BM481" s="199" t="s">
        <v>2274</v>
      </c>
    </row>
    <row r="482" spans="1:65" s="2" customFormat="1" ht="24.2" customHeight="1">
      <c r="A482" s="34"/>
      <c r="B482" s="35"/>
      <c r="C482" s="187" t="s">
        <v>2275</v>
      </c>
      <c r="D482" s="187" t="s">
        <v>155</v>
      </c>
      <c r="E482" s="188" t="s">
        <v>2276</v>
      </c>
      <c r="F482" s="189" t="s">
        <v>2277</v>
      </c>
      <c r="G482" s="190" t="s">
        <v>307</v>
      </c>
      <c r="H482" s="239"/>
      <c r="I482" s="192"/>
      <c r="J482" s="193">
        <f>ROUND(I482*H482,2)</f>
        <v>0</v>
      </c>
      <c r="K482" s="194"/>
      <c r="L482" s="39"/>
      <c r="M482" s="195" t="s">
        <v>1</v>
      </c>
      <c r="N482" s="196" t="s">
        <v>42</v>
      </c>
      <c r="O482" s="71"/>
      <c r="P482" s="197">
        <f>O482*H482</f>
        <v>0</v>
      </c>
      <c r="Q482" s="197">
        <v>0</v>
      </c>
      <c r="R482" s="197">
        <f>Q482*H482</f>
        <v>0</v>
      </c>
      <c r="S482" s="197">
        <v>0</v>
      </c>
      <c r="T482" s="198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99" t="s">
        <v>235</v>
      </c>
      <c r="AT482" s="199" t="s">
        <v>155</v>
      </c>
      <c r="AU482" s="199" t="s">
        <v>87</v>
      </c>
      <c r="AY482" s="17" t="s">
        <v>152</v>
      </c>
      <c r="BE482" s="200">
        <f>IF(N482="základní",J482,0)</f>
        <v>0</v>
      </c>
      <c r="BF482" s="200">
        <f>IF(N482="snížená",J482,0)</f>
        <v>0</v>
      </c>
      <c r="BG482" s="200">
        <f>IF(N482="zákl. přenesená",J482,0)</f>
        <v>0</v>
      </c>
      <c r="BH482" s="200">
        <f>IF(N482="sníž. přenesená",J482,0)</f>
        <v>0</v>
      </c>
      <c r="BI482" s="200">
        <f>IF(N482="nulová",J482,0)</f>
        <v>0</v>
      </c>
      <c r="BJ482" s="17" t="s">
        <v>85</v>
      </c>
      <c r="BK482" s="200">
        <f>ROUND(I482*H482,2)</f>
        <v>0</v>
      </c>
      <c r="BL482" s="17" t="s">
        <v>235</v>
      </c>
      <c r="BM482" s="199" t="s">
        <v>2278</v>
      </c>
    </row>
    <row r="483" spans="1:65" s="12" customFormat="1" ht="22.9" customHeight="1">
      <c r="B483" s="171"/>
      <c r="C483" s="172"/>
      <c r="D483" s="173" t="s">
        <v>76</v>
      </c>
      <c r="E483" s="185" t="s">
        <v>2279</v>
      </c>
      <c r="F483" s="185" t="s">
        <v>2280</v>
      </c>
      <c r="G483" s="172"/>
      <c r="H483" s="172"/>
      <c r="I483" s="175"/>
      <c r="J483" s="186">
        <f>BK483</f>
        <v>0</v>
      </c>
      <c r="K483" s="172"/>
      <c r="L483" s="177"/>
      <c r="M483" s="178"/>
      <c r="N483" s="179"/>
      <c r="O483" s="179"/>
      <c r="P483" s="180">
        <f>SUM(P484:P493)</f>
        <v>0</v>
      </c>
      <c r="Q483" s="179"/>
      <c r="R483" s="180">
        <f>SUM(R484:R493)</f>
        <v>0.886521</v>
      </c>
      <c r="S483" s="179"/>
      <c r="T483" s="181">
        <f>SUM(T484:T493)</f>
        <v>0</v>
      </c>
      <c r="AR483" s="182" t="s">
        <v>87</v>
      </c>
      <c r="AT483" s="183" t="s">
        <v>76</v>
      </c>
      <c r="AU483" s="183" t="s">
        <v>85</v>
      </c>
      <c r="AY483" s="182" t="s">
        <v>152</v>
      </c>
      <c r="BK483" s="184">
        <f>SUM(BK484:BK493)</f>
        <v>0</v>
      </c>
    </row>
    <row r="484" spans="1:65" s="2" customFormat="1" ht="24.2" customHeight="1">
      <c r="A484" s="34"/>
      <c r="B484" s="35"/>
      <c r="C484" s="187" t="s">
        <v>2281</v>
      </c>
      <c r="D484" s="187" t="s">
        <v>155</v>
      </c>
      <c r="E484" s="188" t="s">
        <v>2282</v>
      </c>
      <c r="F484" s="189" t="s">
        <v>2283</v>
      </c>
      <c r="G484" s="190" t="s">
        <v>165</v>
      </c>
      <c r="H484" s="191">
        <v>14.4</v>
      </c>
      <c r="I484" s="192"/>
      <c r="J484" s="193">
        <f>ROUND(I484*H484,2)</f>
        <v>0</v>
      </c>
      <c r="K484" s="194"/>
      <c r="L484" s="39"/>
      <c r="M484" s="195" t="s">
        <v>1</v>
      </c>
      <c r="N484" s="196" t="s">
        <v>42</v>
      </c>
      <c r="O484" s="71"/>
      <c r="P484" s="197">
        <f>O484*H484</f>
        <v>0</v>
      </c>
      <c r="Q484" s="197">
        <v>1.217E-2</v>
      </c>
      <c r="R484" s="197">
        <f>Q484*H484</f>
        <v>0.17524800000000001</v>
      </c>
      <c r="S484" s="197">
        <v>0</v>
      </c>
      <c r="T484" s="198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99" t="s">
        <v>235</v>
      </c>
      <c r="AT484" s="199" t="s">
        <v>155</v>
      </c>
      <c r="AU484" s="199" t="s">
        <v>87</v>
      </c>
      <c r="AY484" s="17" t="s">
        <v>152</v>
      </c>
      <c r="BE484" s="200">
        <f>IF(N484="základní",J484,0)</f>
        <v>0</v>
      </c>
      <c r="BF484" s="200">
        <f>IF(N484="snížená",J484,0)</f>
        <v>0</v>
      </c>
      <c r="BG484" s="200">
        <f>IF(N484="zákl. přenesená",J484,0)</f>
        <v>0</v>
      </c>
      <c r="BH484" s="200">
        <f>IF(N484="sníž. přenesená",J484,0)</f>
        <v>0</v>
      </c>
      <c r="BI484" s="200">
        <f>IF(N484="nulová",J484,0)</f>
        <v>0</v>
      </c>
      <c r="BJ484" s="17" t="s">
        <v>85</v>
      </c>
      <c r="BK484" s="200">
        <f>ROUND(I484*H484,2)</f>
        <v>0</v>
      </c>
      <c r="BL484" s="17" t="s">
        <v>235</v>
      </c>
      <c r="BM484" s="199" t="s">
        <v>2284</v>
      </c>
    </row>
    <row r="485" spans="1:65" s="2" customFormat="1" ht="24.2" customHeight="1">
      <c r="A485" s="34"/>
      <c r="B485" s="35"/>
      <c r="C485" s="187" t="s">
        <v>2285</v>
      </c>
      <c r="D485" s="187" t="s">
        <v>155</v>
      </c>
      <c r="E485" s="188" t="s">
        <v>2286</v>
      </c>
      <c r="F485" s="189" t="s">
        <v>2287</v>
      </c>
      <c r="G485" s="190" t="s">
        <v>165</v>
      </c>
      <c r="H485" s="191">
        <v>3.6</v>
      </c>
      <c r="I485" s="192"/>
      <c r="J485" s="193">
        <f>ROUND(I485*H485,2)</f>
        <v>0</v>
      </c>
      <c r="K485" s="194"/>
      <c r="L485" s="39"/>
      <c r="M485" s="195" t="s">
        <v>1</v>
      </c>
      <c r="N485" s="196" t="s">
        <v>42</v>
      </c>
      <c r="O485" s="71"/>
      <c r="P485" s="197">
        <f>O485*H485</f>
        <v>0</v>
      </c>
      <c r="Q485" s="197">
        <v>1.18E-2</v>
      </c>
      <c r="R485" s="197">
        <f>Q485*H485</f>
        <v>4.2479999999999997E-2</v>
      </c>
      <c r="S485" s="197">
        <v>0</v>
      </c>
      <c r="T485" s="198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9" t="s">
        <v>235</v>
      </c>
      <c r="AT485" s="199" t="s">
        <v>155</v>
      </c>
      <c r="AU485" s="199" t="s">
        <v>87</v>
      </c>
      <c r="AY485" s="17" t="s">
        <v>152</v>
      </c>
      <c r="BE485" s="200">
        <f>IF(N485="základní",J485,0)</f>
        <v>0</v>
      </c>
      <c r="BF485" s="200">
        <f>IF(N485="snížená",J485,0)</f>
        <v>0</v>
      </c>
      <c r="BG485" s="200">
        <f>IF(N485="zákl. přenesená",J485,0)</f>
        <v>0</v>
      </c>
      <c r="BH485" s="200">
        <f>IF(N485="sníž. přenesená",J485,0)</f>
        <v>0</v>
      </c>
      <c r="BI485" s="200">
        <f>IF(N485="nulová",J485,0)</f>
        <v>0</v>
      </c>
      <c r="BJ485" s="17" t="s">
        <v>85</v>
      </c>
      <c r="BK485" s="200">
        <f>ROUND(I485*H485,2)</f>
        <v>0</v>
      </c>
      <c r="BL485" s="17" t="s">
        <v>235</v>
      </c>
      <c r="BM485" s="199" t="s">
        <v>2288</v>
      </c>
    </row>
    <row r="486" spans="1:65" s="13" customFormat="1" ht="11.25">
      <c r="B486" s="201"/>
      <c r="C486" s="202"/>
      <c r="D486" s="203" t="s">
        <v>161</v>
      </c>
      <c r="E486" s="204" t="s">
        <v>1</v>
      </c>
      <c r="F486" s="205" t="s">
        <v>2289</v>
      </c>
      <c r="G486" s="202"/>
      <c r="H486" s="206">
        <v>3.6</v>
      </c>
      <c r="I486" s="207"/>
      <c r="J486" s="202"/>
      <c r="K486" s="202"/>
      <c r="L486" s="208"/>
      <c r="M486" s="209"/>
      <c r="N486" s="210"/>
      <c r="O486" s="210"/>
      <c r="P486" s="210"/>
      <c r="Q486" s="210"/>
      <c r="R486" s="210"/>
      <c r="S486" s="210"/>
      <c r="T486" s="211"/>
      <c r="AT486" s="212" t="s">
        <v>161</v>
      </c>
      <c r="AU486" s="212" t="s">
        <v>87</v>
      </c>
      <c r="AV486" s="13" t="s">
        <v>87</v>
      </c>
      <c r="AW486" s="13" t="s">
        <v>34</v>
      </c>
      <c r="AX486" s="13" t="s">
        <v>85</v>
      </c>
      <c r="AY486" s="212" t="s">
        <v>152</v>
      </c>
    </row>
    <row r="487" spans="1:65" s="2" customFormat="1" ht="16.5" customHeight="1">
      <c r="A487" s="34"/>
      <c r="B487" s="35"/>
      <c r="C487" s="187" t="s">
        <v>2290</v>
      </c>
      <c r="D487" s="187" t="s">
        <v>155</v>
      </c>
      <c r="E487" s="188" t="s">
        <v>2291</v>
      </c>
      <c r="F487" s="189" t="s">
        <v>2292</v>
      </c>
      <c r="G487" s="190" t="s">
        <v>165</v>
      </c>
      <c r="H487" s="191">
        <v>18</v>
      </c>
      <c r="I487" s="192"/>
      <c r="J487" s="193">
        <f>ROUND(I487*H487,2)</f>
        <v>0</v>
      </c>
      <c r="K487" s="194"/>
      <c r="L487" s="39"/>
      <c r="M487" s="195" t="s">
        <v>1</v>
      </c>
      <c r="N487" s="196" t="s">
        <v>42</v>
      </c>
      <c r="O487" s="71"/>
      <c r="P487" s="197">
        <f>O487*H487</f>
        <v>0</v>
      </c>
      <c r="Q487" s="197">
        <v>1E-4</v>
      </c>
      <c r="R487" s="197">
        <f>Q487*H487</f>
        <v>1.8000000000000002E-3</v>
      </c>
      <c r="S487" s="197">
        <v>0</v>
      </c>
      <c r="T487" s="198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99" t="s">
        <v>235</v>
      </c>
      <c r="AT487" s="199" t="s">
        <v>155</v>
      </c>
      <c r="AU487" s="199" t="s">
        <v>87</v>
      </c>
      <c r="AY487" s="17" t="s">
        <v>152</v>
      </c>
      <c r="BE487" s="200">
        <f>IF(N487="základní",J487,0)</f>
        <v>0</v>
      </c>
      <c r="BF487" s="200">
        <f>IF(N487="snížená",J487,0)</f>
        <v>0</v>
      </c>
      <c r="BG487" s="200">
        <f>IF(N487="zákl. přenesená",J487,0)</f>
        <v>0</v>
      </c>
      <c r="BH487" s="200">
        <f>IF(N487="sníž. přenesená",J487,0)</f>
        <v>0</v>
      </c>
      <c r="BI487" s="200">
        <f>IF(N487="nulová",J487,0)</f>
        <v>0</v>
      </c>
      <c r="BJ487" s="17" t="s">
        <v>85</v>
      </c>
      <c r="BK487" s="200">
        <f>ROUND(I487*H487,2)</f>
        <v>0</v>
      </c>
      <c r="BL487" s="17" t="s">
        <v>235</v>
      </c>
      <c r="BM487" s="199" t="s">
        <v>2293</v>
      </c>
    </row>
    <row r="488" spans="1:65" s="13" customFormat="1" ht="11.25">
      <c r="B488" s="201"/>
      <c r="C488" s="202"/>
      <c r="D488" s="203" t="s">
        <v>161</v>
      </c>
      <c r="E488" s="204" t="s">
        <v>1</v>
      </c>
      <c r="F488" s="205" t="s">
        <v>2294</v>
      </c>
      <c r="G488" s="202"/>
      <c r="H488" s="206">
        <v>18</v>
      </c>
      <c r="I488" s="207"/>
      <c r="J488" s="202"/>
      <c r="K488" s="202"/>
      <c r="L488" s="208"/>
      <c r="M488" s="209"/>
      <c r="N488" s="210"/>
      <c r="O488" s="210"/>
      <c r="P488" s="210"/>
      <c r="Q488" s="210"/>
      <c r="R488" s="210"/>
      <c r="S488" s="210"/>
      <c r="T488" s="211"/>
      <c r="AT488" s="212" t="s">
        <v>161</v>
      </c>
      <c r="AU488" s="212" t="s">
        <v>87</v>
      </c>
      <c r="AV488" s="13" t="s">
        <v>87</v>
      </c>
      <c r="AW488" s="13" t="s">
        <v>34</v>
      </c>
      <c r="AX488" s="13" t="s">
        <v>85</v>
      </c>
      <c r="AY488" s="212" t="s">
        <v>152</v>
      </c>
    </row>
    <row r="489" spans="1:65" s="2" customFormat="1" ht="33" customHeight="1">
      <c r="A489" s="34"/>
      <c r="B489" s="35"/>
      <c r="C489" s="187" t="s">
        <v>2295</v>
      </c>
      <c r="D489" s="187" t="s">
        <v>155</v>
      </c>
      <c r="E489" s="188" t="s">
        <v>2296</v>
      </c>
      <c r="F489" s="189" t="s">
        <v>2297</v>
      </c>
      <c r="G489" s="190" t="s">
        <v>165</v>
      </c>
      <c r="H489" s="191">
        <v>66.900000000000006</v>
      </c>
      <c r="I489" s="192"/>
      <c r="J489" s="193">
        <f>ROUND(I489*H489,2)</f>
        <v>0</v>
      </c>
      <c r="K489" s="194"/>
      <c r="L489" s="39"/>
      <c r="M489" s="195" t="s">
        <v>1</v>
      </c>
      <c r="N489" s="196" t="s">
        <v>42</v>
      </c>
      <c r="O489" s="71"/>
      <c r="P489" s="197">
        <f>O489*H489</f>
        <v>0</v>
      </c>
      <c r="Q489" s="197">
        <v>1.17E-3</v>
      </c>
      <c r="R489" s="197">
        <f>Q489*H489</f>
        <v>7.8273000000000009E-2</v>
      </c>
      <c r="S489" s="197">
        <v>0</v>
      </c>
      <c r="T489" s="198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9" t="s">
        <v>235</v>
      </c>
      <c r="AT489" s="199" t="s">
        <v>155</v>
      </c>
      <c r="AU489" s="199" t="s">
        <v>87</v>
      </c>
      <c r="AY489" s="17" t="s">
        <v>152</v>
      </c>
      <c r="BE489" s="200">
        <f>IF(N489="základní",J489,0)</f>
        <v>0</v>
      </c>
      <c r="BF489" s="200">
        <f>IF(N489="snížená",J489,0)</f>
        <v>0</v>
      </c>
      <c r="BG489" s="200">
        <f>IF(N489="zákl. přenesená",J489,0)</f>
        <v>0</v>
      </c>
      <c r="BH489" s="200">
        <f>IF(N489="sníž. přenesená",J489,0)</f>
        <v>0</v>
      </c>
      <c r="BI489" s="200">
        <f>IF(N489="nulová",J489,0)</f>
        <v>0</v>
      </c>
      <c r="BJ489" s="17" t="s">
        <v>85</v>
      </c>
      <c r="BK489" s="200">
        <f>ROUND(I489*H489,2)</f>
        <v>0</v>
      </c>
      <c r="BL489" s="17" t="s">
        <v>235</v>
      </c>
      <c r="BM489" s="199" t="s">
        <v>2298</v>
      </c>
    </row>
    <row r="490" spans="1:65" s="13" customFormat="1" ht="11.25">
      <c r="B490" s="201"/>
      <c r="C490" s="202"/>
      <c r="D490" s="203" t="s">
        <v>161</v>
      </c>
      <c r="E490" s="204" t="s">
        <v>1</v>
      </c>
      <c r="F490" s="205" t="s">
        <v>2299</v>
      </c>
      <c r="G490" s="202"/>
      <c r="H490" s="206">
        <v>66.900000000000006</v>
      </c>
      <c r="I490" s="207"/>
      <c r="J490" s="202"/>
      <c r="K490" s="202"/>
      <c r="L490" s="208"/>
      <c r="M490" s="209"/>
      <c r="N490" s="210"/>
      <c r="O490" s="210"/>
      <c r="P490" s="210"/>
      <c r="Q490" s="210"/>
      <c r="R490" s="210"/>
      <c r="S490" s="210"/>
      <c r="T490" s="211"/>
      <c r="AT490" s="212" t="s">
        <v>161</v>
      </c>
      <c r="AU490" s="212" t="s">
        <v>87</v>
      </c>
      <c r="AV490" s="13" t="s">
        <v>87</v>
      </c>
      <c r="AW490" s="13" t="s">
        <v>34</v>
      </c>
      <c r="AX490" s="13" t="s">
        <v>85</v>
      </c>
      <c r="AY490" s="212" t="s">
        <v>152</v>
      </c>
    </row>
    <row r="491" spans="1:65" s="2" customFormat="1" ht="24.2" customHeight="1">
      <c r="A491" s="34"/>
      <c r="B491" s="35"/>
      <c r="C491" s="228" t="s">
        <v>2300</v>
      </c>
      <c r="D491" s="228" t="s">
        <v>263</v>
      </c>
      <c r="E491" s="229" t="s">
        <v>2301</v>
      </c>
      <c r="F491" s="230" t="s">
        <v>2302</v>
      </c>
      <c r="G491" s="231" t="s">
        <v>165</v>
      </c>
      <c r="H491" s="232">
        <v>73.59</v>
      </c>
      <c r="I491" s="233"/>
      <c r="J491" s="234">
        <f>ROUND(I491*H491,2)</f>
        <v>0</v>
      </c>
      <c r="K491" s="235"/>
      <c r="L491" s="236"/>
      <c r="M491" s="237" t="s">
        <v>1</v>
      </c>
      <c r="N491" s="238" t="s">
        <v>42</v>
      </c>
      <c r="O491" s="71"/>
      <c r="P491" s="197">
        <f>O491*H491</f>
        <v>0</v>
      </c>
      <c r="Q491" s="197">
        <v>8.0000000000000002E-3</v>
      </c>
      <c r="R491" s="197">
        <f>Q491*H491</f>
        <v>0.58872000000000002</v>
      </c>
      <c r="S491" s="197">
        <v>0</v>
      </c>
      <c r="T491" s="198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9" t="s">
        <v>285</v>
      </c>
      <c r="AT491" s="199" t="s">
        <v>263</v>
      </c>
      <c r="AU491" s="199" t="s">
        <v>87</v>
      </c>
      <c r="AY491" s="17" t="s">
        <v>152</v>
      </c>
      <c r="BE491" s="200">
        <f>IF(N491="základní",J491,0)</f>
        <v>0</v>
      </c>
      <c r="BF491" s="200">
        <f>IF(N491="snížená",J491,0)</f>
        <v>0</v>
      </c>
      <c r="BG491" s="200">
        <f>IF(N491="zákl. přenesená",J491,0)</f>
        <v>0</v>
      </c>
      <c r="BH491" s="200">
        <f>IF(N491="sníž. přenesená",J491,0)</f>
        <v>0</v>
      </c>
      <c r="BI491" s="200">
        <f>IF(N491="nulová",J491,0)</f>
        <v>0</v>
      </c>
      <c r="BJ491" s="17" t="s">
        <v>85</v>
      </c>
      <c r="BK491" s="200">
        <f>ROUND(I491*H491,2)</f>
        <v>0</v>
      </c>
      <c r="BL491" s="17" t="s">
        <v>235</v>
      </c>
      <c r="BM491" s="199" t="s">
        <v>2303</v>
      </c>
    </row>
    <row r="492" spans="1:65" s="13" customFormat="1" ht="11.25">
      <c r="B492" s="201"/>
      <c r="C492" s="202"/>
      <c r="D492" s="203" t="s">
        <v>161</v>
      </c>
      <c r="E492" s="202"/>
      <c r="F492" s="205" t="s">
        <v>2304</v>
      </c>
      <c r="G492" s="202"/>
      <c r="H492" s="206">
        <v>73.59</v>
      </c>
      <c r="I492" s="207"/>
      <c r="J492" s="202"/>
      <c r="K492" s="202"/>
      <c r="L492" s="208"/>
      <c r="M492" s="209"/>
      <c r="N492" s="210"/>
      <c r="O492" s="210"/>
      <c r="P492" s="210"/>
      <c r="Q492" s="210"/>
      <c r="R492" s="210"/>
      <c r="S492" s="210"/>
      <c r="T492" s="211"/>
      <c r="AT492" s="212" t="s">
        <v>161</v>
      </c>
      <c r="AU492" s="212" t="s">
        <v>87</v>
      </c>
      <c r="AV492" s="13" t="s">
        <v>87</v>
      </c>
      <c r="AW492" s="13" t="s">
        <v>4</v>
      </c>
      <c r="AX492" s="13" t="s">
        <v>85</v>
      </c>
      <c r="AY492" s="212" t="s">
        <v>152</v>
      </c>
    </row>
    <row r="493" spans="1:65" s="2" customFormat="1" ht="24.2" customHeight="1">
      <c r="A493" s="34"/>
      <c r="B493" s="35"/>
      <c r="C493" s="187" t="s">
        <v>2305</v>
      </c>
      <c r="D493" s="187" t="s">
        <v>155</v>
      </c>
      <c r="E493" s="188" t="s">
        <v>2306</v>
      </c>
      <c r="F493" s="189" t="s">
        <v>2307</v>
      </c>
      <c r="G493" s="190" t="s">
        <v>307</v>
      </c>
      <c r="H493" s="239"/>
      <c r="I493" s="192"/>
      <c r="J493" s="193">
        <f>ROUND(I493*H493,2)</f>
        <v>0</v>
      </c>
      <c r="K493" s="194"/>
      <c r="L493" s="39"/>
      <c r="M493" s="195" t="s">
        <v>1</v>
      </c>
      <c r="N493" s="196" t="s">
        <v>42</v>
      </c>
      <c r="O493" s="71"/>
      <c r="P493" s="197">
        <f>O493*H493</f>
        <v>0</v>
      </c>
      <c r="Q493" s="197">
        <v>0</v>
      </c>
      <c r="R493" s="197">
        <f>Q493*H493</f>
        <v>0</v>
      </c>
      <c r="S493" s="197">
        <v>0</v>
      </c>
      <c r="T493" s="198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99" t="s">
        <v>235</v>
      </c>
      <c r="AT493" s="199" t="s">
        <v>155</v>
      </c>
      <c r="AU493" s="199" t="s">
        <v>87</v>
      </c>
      <c r="AY493" s="17" t="s">
        <v>152</v>
      </c>
      <c r="BE493" s="200">
        <f>IF(N493="základní",J493,0)</f>
        <v>0</v>
      </c>
      <c r="BF493" s="200">
        <f>IF(N493="snížená",J493,0)</f>
        <v>0</v>
      </c>
      <c r="BG493" s="200">
        <f>IF(N493="zákl. přenesená",J493,0)</f>
        <v>0</v>
      </c>
      <c r="BH493" s="200">
        <f>IF(N493="sníž. přenesená",J493,0)</f>
        <v>0</v>
      </c>
      <c r="BI493" s="200">
        <f>IF(N493="nulová",J493,0)</f>
        <v>0</v>
      </c>
      <c r="BJ493" s="17" t="s">
        <v>85</v>
      </c>
      <c r="BK493" s="200">
        <f>ROUND(I493*H493,2)</f>
        <v>0</v>
      </c>
      <c r="BL493" s="17" t="s">
        <v>235</v>
      </c>
      <c r="BM493" s="199" t="s">
        <v>2308</v>
      </c>
    </row>
    <row r="494" spans="1:65" s="12" customFormat="1" ht="22.9" customHeight="1">
      <c r="B494" s="171"/>
      <c r="C494" s="172"/>
      <c r="D494" s="173" t="s">
        <v>76</v>
      </c>
      <c r="E494" s="185" t="s">
        <v>938</v>
      </c>
      <c r="F494" s="185" t="s">
        <v>939</v>
      </c>
      <c r="G494" s="172"/>
      <c r="H494" s="172"/>
      <c r="I494" s="175"/>
      <c r="J494" s="186">
        <f>BK494</f>
        <v>0</v>
      </c>
      <c r="K494" s="172"/>
      <c r="L494" s="177"/>
      <c r="M494" s="178"/>
      <c r="N494" s="179"/>
      <c r="O494" s="179"/>
      <c r="P494" s="180">
        <f>SUM(P495:P531)</f>
        <v>0</v>
      </c>
      <c r="Q494" s="179"/>
      <c r="R494" s="180">
        <f>SUM(R495:R531)</f>
        <v>0.3363600000000001</v>
      </c>
      <c r="S494" s="179"/>
      <c r="T494" s="181">
        <f>SUM(T495:T531)</f>
        <v>0.16</v>
      </c>
      <c r="AR494" s="182" t="s">
        <v>87</v>
      </c>
      <c r="AT494" s="183" t="s">
        <v>76</v>
      </c>
      <c r="AU494" s="183" t="s">
        <v>85</v>
      </c>
      <c r="AY494" s="182" t="s">
        <v>152</v>
      </c>
      <c r="BK494" s="184">
        <f>SUM(BK495:BK531)</f>
        <v>0</v>
      </c>
    </row>
    <row r="495" spans="1:65" s="2" customFormat="1" ht="24.2" customHeight="1">
      <c r="A495" s="34"/>
      <c r="B495" s="35"/>
      <c r="C495" s="187" t="s">
        <v>2309</v>
      </c>
      <c r="D495" s="187" t="s">
        <v>155</v>
      </c>
      <c r="E495" s="188" t="s">
        <v>2310</v>
      </c>
      <c r="F495" s="189" t="s">
        <v>2311</v>
      </c>
      <c r="G495" s="190" t="s">
        <v>170</v>
      </c>
      <c r="H495" s="191">
        <v>5</v>
      </c>
      <c r="I495" s="192"/>
      <c r="J495" s="193">
        <f>ROUND(I495*H495,2)</f>
        <v>0</v>
      </c>
      <c r="K495" s="194"/>
      <c r="L495" s="39"/>
      <c r="M495" s="195" t="s">
        <v>1</v>
      </c>
      <c r="N495" s="196" t="s">
        <v>42</v>
      </c>
      <c r="O495" s="71"/>
      <c r="P495" s="197">
        <f>O495*H495</f>
        <v>0</v>
      </c>
      <c r="Q495" s="197">
        <v>0</v>
      </c>
      <c r="R495" s="197">
        <f>Q495*H495</f>
        <v>0</v>
      </c>
      <c r="S495" s="197">
        <v>0</v>
      </c>
      <c r="T495" s="198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99" t="s">
        <v>235</v>
      </c>
      <c r="AT495" s="199" t="s">
        <v>155</v>
      </c>
      <c r="AU495" s="199" t="s">
        <v>87</v>
      </c>
      <c r="AY495" s="17" t="s">
        <v>152</v>
      </c>
      <c r="BE495" s="200">
        <f>IF(N495="základní",J495,0)</f>
        <v>0</v>
      </c>
      <c r="BF495" s="200">
        <f>IF(N495="snížená",J495,0)</f>
        <v>0</v>
      </c>
      <c r="BG495" s="200">
        <f>IF(N495="zákl. přenesená",J495,0)</f>
        <v>0</v>
      </c>
      <c r="BH495" s="200">
        <f>IF(N495="sníž. přenesená",J495,0)</f>
        <v>0</v>
      </c>
      <c r="BI495" s="200">
        <f>IF(N495="nulová",J495,0)</f>
        <v>0</v>
      </c>
      <c r="BJ495" s="17" t="s">
        <v>85</v>
      </c>
      <c r="BK495" s="200">
        <f>ROUND(I495*H495,2)</f>
        <v>0</v>
      </c>
      <c r="BL495" s="17" t="s">
        <v>235</v>
      </c>
      <c r="BM495" s="199" t="s">
        <v>2312</v>
      </c>
    </row>
    <row r="496" spans="1:65" s="2" customFormat="1" ht="24.2" customHeight="1">
      <c r="A496" s="34"/>
      <c r="B496" s="35"/>
      <c r="C496" s="228" t="s">
        <v>2313</v>
      </c>
      <c r="D496" s="228" t="s">
        <v>263</v>
      </c>
      <c r="E496" s="229" t="s">
        <v>2314</v>
      </c>
      <c r="F496" s="230" t="s">
        <v>2315</v>
      </c>
      <c r="G496" s="231" t="s">
        <v>170</v>
      </c>
      <c r="H496" s="232">
        <v>1</v>
      </c>
      <c r="I496" s="233"/>
      <c r="J496" s="234">
        <f>ROUND(I496*H496,2)</f>
        <v>0</v>
      </c>
      <c r="K496" s="235"/>
      <c r="L496" s="236"/>
      <c r="M496" s="237" t="s">
        <v>1</v>
      </c>
      <c r="N496" s="238" t="s">
        <v>42</v>
      </c>
      <c r="O496" s="71"/>
      <c r="P496" s="197">
        <f>O496*H496</f>
        <v>0</v>
      </c>
      <c r="Q496" s="197">
        <v>1.95E-2</v>
      </c>
      <c r="R496" s="197">
        <f>Q496*H496</f>
        <v>1.95E-2</v>
      </c>
      <c r="S496" s="197">
        <v>0</v>
      </c>
      <c r="T496" s="198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99" t="s">
        <v>285</v>
      </c>
      <c r="AT496" s="199" t="s">
        <v>263</v>
      </c>
      <c r="AU496" s="199" t="s">
        <v>87</v>
      </c>
      <c r="AY496" s="17" t="s">
        <v>152</v>
      </c>
      <c r="BE496" s="200">
        <f>IF(N496="základní",J496,0)</f>
        <v>0</v>
      </c>
      <c r="BF496" s="200">
        <f>IF(N496="snížená",J496,0)</f>
        <v>0</v>
      </c>
      <c r="BG496" s="200">
        <f>IF(N496="zákl. přenesená",J496,0)</f>
        <v>0</v>
      </c>
      <c r="BH496" s="200">
        <f>IF(N496="sníž. přenesená",J496,0)</f>
        <v>0</v>
      </c>
      <c r="BI496" s="200">
        <f>IF(N496="nulová",J496,0)</f>
        <v>0</v>
      </c>
      <c r="BJ496" s="17" t="s">
        <v>85</v>
      </c>
      <c r="BK496" s="200">
        <f>ROUND(I496*H496,2)</f>
        <v>0</v>
      </c>
      <c r="BL496" s="17" t="s">
        <v>235</v>
      </c>
      <c r="BM496" s="199" t="s">
        <v>2316</v>
      </c>
    </row>
    <row r="497" spans="1:65" s="2" customFormat="1" ht="24.2" customHeight="1">
      <c r="A497" s="34"/>
      <c r="B497" s="35"/>
      <c r="C497" s="228" t="s">
        <v>2317</v>
      </c>
      <c r="D497" s="228" t="s">
        <v>263</v>
      </c>
      <c r="E497" s="229" t="s">
        <v>2318</v>
      </c>
      <c r="F497" s="230" t="s">
        <v>2319</v>
      </c>
      <c r="G497" s="231" t="s">
        <v>170</v>
      </c>
      <c r="H497" s="232">
        <v>4</v>
      </c>
      <c r="I497" s="233"/>
      <c r="J497" s="234">
        <f>ROUND(I497*H497,2)</f>
        <v>0</v>
      </c>
      <c r="K497" s="235"/>
      <c r="L497" s="236"/>
      <c r="M497" s="237" t="s">
        <v>1</v>
      </c>
      <c r="N497" s="238" t="s">
        <v>42</v>
      </c>
      <c r="O497" s="71"/>
      <c r="P497" s="197">
        <f>O497*H497</f>
        <v>0</v>
      </c>
      <c r="Q497" s="197">
        <v>1.7500000000000002E-2</v>
      </c>
      <c r="R497" s="197">
        <f>Q497*H497</f>
        <v>7.0000000000000007E-2</v>
      </c>
      <c r="S497" s="197">
        <v>0</v>
      </c>
      <c r="T497" s="198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9" t="s">
        <v>285</v>
      </c>
      <c r="AT497" s="199" t="s">
        <v>263</v>
      </c>
      <c r="AU497" s="199" t="s">
        <v>87</v>
      </c>
      <c r="AY497" s="17" t="s">
        <v>152</v>
      </c>
      <c r="BE497" s="200">
        <f>IF(N497="základní",J497,0)</f>
        <v>0</v>
      </c>
      <c r="BF497" s="200">
        <f>IF(N497="snížená",J497,0)</f>
        <v>0</v>
      </c>
      <c r="BG497" s="200">
        <f>IF(N497="zákl. přenesená",J497,0)</f>
        <v>0</v>
      </c>
      <c r="BH497" s="200">
        <f>IF(N497="sníž. přenesená",J497,0)</f>
        <v>0</v>
      </c>
      <c r="BI497" s="200">
        <f>IF(N497="nulová",J497,0)</f>
        <v>0</v>
      </c>
      <c r="BJ497" s="17" t="s">
        <v>85</v>
      </c>
      <c r="BK497" s="200">
        <f>ROUND(I497*H497,2)</f>
        <v>0</v>
      </c>
      <c r="BL497" s="17" t="s">
        <v>235</v>
      </c>
      <c r="BM497" s="199" t="s">
        <v>2320</v>
      </c>
    </row>
    <row r="498" spans="1:65" s="2" customFormat="1" ht="24.2" customHeight="1">
      <c r="A498" s="34"/>
      <c r="B498" s="35"/>
      <c r="C498" s="187" t="s">
        <v>2321</v>
      </c>
      <c r="D498" s="187" t="s">
        <v>155</v>
      </c>
      <c r="E498" s="188" t="s">
        <v>2322</v>
      </c>
      <c r="F498" s="189" t="s">
        <v>2323</v>
      </c>
      <c r="G498" s="190" t="s">
        <v>170</v>
      </c>
      <c r="H498" s="191">
        <v>3</v>
      </c>
      <c r="I498" s="192"/>
      <c r="J498" s="193">
        <f>ROUND(I498*H498,2)</f>
        <v>0</v>
      </c>
      <c r="K498" s="194"/>
      <c r="L498" s="39"/>
      <c r="M498" s="195" t="s">
        <v>1</v>
      </c>
      <c r="N498" s="196" t="s">
        <v>42</v>
      </c>
      <c r="O498" s="71"/>
      <c r="P498" s="197">
        <f>O498*H498</f>
        <v>0</v>
      </c>
      <c r="Q498" s="197">
        <v>0</v>
      </c>
      <c r="R498" s="197">
        <f>Q498*H498</f>
        <v>0</v>
      </c>
      <c r="S498" s="197">
        <v>0</v>
      </c>
      <c r="T498" s="198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9" t="s">
        <v>235</v>
      </c>
      <c r="AT498" s="199" t="s">
        <v>155</v>
      </c>
      <c r="AU498" s="199" t="s">
        <v>87</v>
      </c>
      <c r="AY498" s="17" t="s">
        <v>152</v>
      </c>
      <c r="BE498" s="200">
        <f>IF(N498="základní",J498,0)</f>
        <v>0</v>
      </c>
      <c r="BF498" s="200">
        <f>IF(N498="snížená",J498,0)</f>
        <v>0</v>
      </c>
      <c r="BG498" s="200">
        <f>IF(N498="zákl. přenesená",J498,0)</f>
        <v>0</v>
      </c>
      <c r="BH498" s="200">
        <f>IF(N498="sníž. přenesená",J498,0)</f>
        <v>0</v>
      </c>
      <c r="BI498" s="200">
        <f>IF(N498="nulová",J498,0)</f>
        <v>0</v>
      </c>
      <c r="BJ498" s="17" t="s">
        <v>85</v>
      </c>
      <c r="BK498" s="200">
        <f>ROUND(I498*H498,2)</f>
        <v>0</v>
      </c>
      <c r="BL498" s="17" t="s">
        <v>235</v>
      </c>
      <c r="BM498" s="199" t="s">
        <v>2324</v>
      </c>
    </row>
    <row r="499" spans="1:65" s="2" customFormat="1" ht="37.9" customHeight="1">
      <c r="A499" s="34"/>
      <c r="B499" s="35"/>
      <c r="C499" s="228" t="s">
        <v>2325</v>
      </c>
      <c r="D499" s="228" t="s">
        <v>263</v>
      </c>
      <c r="E499" s="229" t="s">
        <v>2326</v>
      </c>
      <c r="F499" s="230" t="s">
        <v>2327</v>
      </c>
      <c r="G499" s="231" t="s">
        <v>170</v>
      </c>
      <c r="H499" s="232">
        <v>2</v>
      </c>
      <c r="I499" s="233"/>
      <c r="J499" s="234">
        <f>ROUND(I499*H499,2)</f>
        <v>0</v>
      </c>
      <c r="K499" s="235"/>
      <c r="L499" s="236"/>
      <c r="M499" s="237" t="s">
        <v>1</v>
      </c>
      <c r="N499" s="238" t="s">
        <v>42</v>
      </c>
      <c r="O499" s="71"/>
      <c r="P499" s="197">
        <f>O499*H499</f>
        <v>0</v>
      </c>
      <c r="Q499" s="197">
        <v>6.08E-2</v>
      </c>
      <c r="R499" s="197">
        <f>Q499*H499</f>
        <v>0.1216</v>
      </c>
      <c r="S499" s="197">
        <v>0</v>
      </c>
      <c r="T499" s="198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99" t="s">
        <v>285</v>
      </c>
      <c r="AT499" s="199" t="s">
        <v>263</v>
      </c>
      <c r="AU499" s="199" t="s">
        <v>87</v>
      </c>
      <c r="AY499" s="17" t="s">
        <v>152</v>
      </c>
      <c r="BE499" s="200">
        <f>IF(N499="základní",J499,0)</f>
        <v>0</v>
      </c>
      <c r="BF499" s="200">
        <f>IF(N499="snížená",J499,0)</f>
        <v>0</v>
      </c>
      <c r="BG499" s="200">
        <f>IF(N499="zákl. přenesená",J499,0)</f>
        <v>0</v>
      </c>
      <c r="BH499" s="200">
        <f>IF(N499="sníž. přenesená",J499,0)</f>
        <v>0</v>
      </c>
      <c r="BI499" s="200">
        <f>IF(N499="nulová",J499,0)</f>
        <v>0</v>
      </c>
      <c r="BJ499" s="17" t="s">
        <v>85</v>
      </c>
      <c r="BK499" s="200">
        <f>ROUND(I499*H499,2)</f>
        <v>0</v>
      </c>
      <c r="BL499" s="17" t="s">
        <v>235</v>
      </c>
      <c r="BM499" s="199" t="s">
        <v>2328</v>
      </c>
    </row>
    <row r="500" spans="1:65" s="13" customFormat="1" ht="11.25">
      <c r="B500" s="201"/>
      <c r="C500" s="202"/>
      <c r="D500" s="203" t="s">
        <v>161</v>
      </c>
      <c r="E500" s="204" t="s">
        <v>1</v>
      </c>
      <c r="F500" s="205" t="s">
        <v>2329</v>
      </c>
      <c r="G500" s="202"/>
      <c r="H500" s="206">
        <v>2</v>
      </c>
      <c r="I500" s="207"/>
      <c r="J500" s="202"/>
      <c r="K500" s="202"/>
      <c r="L500" s="208"/>
      <c r="M500" s="209"/>
      <c r="N500" s="210"/>
      <c r="O500" s="210"/>
      <c r="P500" s="210"/>
      <c r="Q500" s="210"/>
      <c r="R500" s="210"/>
      <c r="S500" s="210"/>
      <c r="T500" s="211"/>
      <c r="AT500" s="212" t="s">
        <v>161</v>
      </c>
      <c r="AU500" s="212" t="s">
        <v>87</v>
      </c>
      <c r="AV500" s="13" t="s">
        <v>87</v>
      </c>
      <c r="AW500" s="13" t="s">
        <v>34</v>
      </c>
      <c r="AX500" s="13" t="s">
        <v>85</v>
      </c>
      <c r="AY500" s="212" t="s">
        <v>152</v>
      </c>
    </row>
    <row r="501" spans="1:65" s="2" customFormat="1" ht="49.15" customHeight="1">
      <c r="A501" s="34"/>
      <c r="B501" s="35"/>
      <c r="C501" s="228" t="s">
        <v>2330</v>
      </c>
      <c r="D501" s="228" t="s">
        <v>263</v>
      </c>
      <c r="E501" s="229" t="s">
        <v>2331</v>
      </c>
      <c r="F501" s="230" t="s">
        <v>2332</v>
      </c>
      <c r="G501" s="231" t="s">
        <v>170</v>
      </c>
      <c r="H501" s="232">
        <v>1</v>
      </c>
      <c r="I501" s="233"/>
      <c r="J501" s="234">
        <f>ROUND(I501*H501,2)</f>
        <v>0</v>
      </c>
      <c r="K501" s="235"/>
      <c r="L501" s="236"/>
      <c r="M501" s="237" t="s">
        <v>1</v>
      </c>
      <c r="N501" s="238" t="s">
        <v>42</v>
      </c>
      <c r="O501" s="71"/>
      <c r="P501" s="197">
        <f>O501*H501</f>
        <v>0</v>
      </c>
      <c r="Q501" s="197">
        <v>6.08E-2</v>
      </c>
      <c r="R501" s="197">
        <f>Q501*H501</f>
        <v>6.08E-2</v>
      </c>
      <c r="S501" s="197">
        <v>0</v>
      </c>
      <c r="T501" s="198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9" t="s">
        <v>285</v>
      </c>
      <c r="AT501" s="199" t="s">
        <v>263</v>
      </c>
      <c r="AU501" s="199" t="s">
        <v>87</v>
      </c>
      <c r="AY501" s="17" t="s">
        <v>152</v>
      </c>
      <c r="BE501" s="200">
        <f>IF(N501="základní",J501,0)</f>
        <v>0</v>
      </c>
      <c r="BF501" s="200">
        <f>IF(N501="snížená",J501,0)</f>
        <v>0</v>
      </c>
      <c r="BG501" s="200">
        <f>IF(N501="zákl. přenesená",J501,0)</f>
        <v>0</v>
      </c>
      <c r="BH501" s="200">
        <f>IF(N501="sníž. přenesená",J501,0)</f>
        <v>0</v>
      </c>
      <c r="BI501" s="200">
        <f>IF(N501="nulová",J501,0)</f>
        <v>0</v>
      </c>
      <c r="BJ501" s="17" t="s">
        <v>85</v>
      </c>
      <c r="BK501" s="200">
        <f>ROUND(I501*H501,2)</f>
        <v>0</v>
      </c>
      <c r="BL501" s="17" t="s">
        <v>235</v>
      </c>
      <c r="BM501" s="199" t="s">
        <v>2333</v>
      </c>
    </row>
    <row r="502" spans="1:65" s="2" customFormat="1" ht="19.5">
      <c r="A502" s="34"/>
      <c r="B502" s="35"/>
      <c r="C502" s="36"/>
      <c r="D502" s="203" t="s">
        <v>172</v>
      </c>
      <c r="E502" s="36"/>
      <c r="F502" s="213" t="s">
        <v>2334</v>
      </c>
      <c r="G502" s="36"/>
      <c r="H502" s="36"/>
      <c r="I502" s="214"/>
      <c r="J502" s="36"/>
      <c r="K502" s="36"/>
      <c r="L502" s="39"/>
      <c r="M502" s="215"/>
      <c r="N502" s="216"/>
      <c r="O502" s="71"/>
      <c r="P502" s="71"/>
      <c r="Q502" s="71"/>
      <c r="R502" s="71"/>
      <c r="S502" s="71"/>
      <c r="T502" s="72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7" t="s">
        <v>172</v>
      </c>
      <c r="AU502" s="17" t="s">
        <v>87</v>
      </c>
    </row>
    <row r="503" spans="1:65" s="13" customFormat="1" ht="11.25">
      <c r="B503" s="201"/>
      <c r="C503" s="202"/>
      <c r="D503" s="203" t="s">
        <v>161</v>
      </c>
      <c r="E503" s="204" t="s">
        <v>1</v>
      </c>
      <c r="F503" s="205" t="s">
        <v>1933</v>
      </c>
      <c r="G503" s="202"/>
      <c r="H503" s="206">
        <v>1</v>
      </c>
      <c r="I503" s="207"/>
      <c r="J503" s="202"/>
      <c r="K503" s="202"/>
      <c r="L503" s="208"/>
      <c r="M503" s="209"/>
      <c r="N503" s="210"/>
      <c r="O503" s="210"/>
      <c r="P503" s="210"/>
      <c r="Q503" s="210"/>
      <c r="R503" s="210"/>
      <c r="S503" s="210"/>
      <c r="T503" s="211"/>
      <c r="AT503" s="212" t="s">
        <v>161</v>
      </c>
      <c r="AU503" s="212" t="s">
        <v>87</v>
      </c>
      <c r="AV503" s="13" t="s">
        <v>87</v>
      </c>
      <c r="AW503" s="13" t="s">
        <v>34</v>
      </c>
      <c r="AX503" s="13" t="s">
        <v>85</v>
      </c>
      <c r="AY503" s="212" t="s">
        <v>152</v>
      </c>
    </row>
    <row r="504" spans="1:65" s="2" customFormat="1" ht="16.5" customHeight="1">
      <c r="A504" s="34"/>
      <c r="B504" s="35"/>
      <c r="C504" s="187" t="s">
        <v>2335</v>
      </c>
      <c r="D504" s="187" t="s">
        <v>155</v>
      </c>
      <c r="E504" s="188" t="s">
        <v>2336</v>
      </c>
      <c r="F504" s="189" t="s">
        <v>2337</v>
      </c>
      <c r="G504" s="190" t="s">
        <v>170</v>
      </c>
      <c r="H504" s="191">
        <v>13</v>
      </c>
      <c r="I504" s="192"/>
      <c r="J504" s="193">
        <f t="shared" ref="J504:J521" si="50">ROUND(I504*H504,2)</f>
        <v>0</v>
      </c>
      <c r="K504" s="194"/>
      <c r="L504" s="39"/>
      <c r="M504" s="195" t="s">
        <v>1</v>
      </c>
      <c r="N504" s="196" t="s">
        <v>42</v>
      </c>
      <c r="O504" s="71"/>
      <c r="P504" s="197">
        <f t="shared" ref="P504:P521" si="51">O504*H504</f>
        <v>0</v>
      </c>
      <c r="Q504" s="197">
        <v>0</v>
      </c>
      <c r="R504" s="197">
        <f t="shared" ref="R504:R521" si="52">Q504*H504</f>
        <v>0</v>
      </c>
      <c r="S504" s="197">
        <v>0</v>
      </c>
      <c r="T504" s="198">
        <f t="shared" ref="T504:T521" si="53"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9" t="s">
        <v>235</v>
      </c>
      <c r="AT504" s="199" t="s">
        <v>155</v>
      </c>
      <c r="AU504" s="199" t="s">
        <v>87</v>
      </c>
      <c r="AY504" s="17" t="s">
        <v>152</v>
      </c>
      <c r="BE504" s="200">
        <f t="shared" ref="BE504:BE521" si="54">IF(N504="základní",J504,0)</f>
        <v>0</v>
      </c>
      <c r="BF504" s="200">
        <f t="shared" ref="BF504:BF521" si="55">IF(N504="snížená",J504,0)</f>
        <v>0</v>
      </c>
      <c r="BG504" s="200">
        <f t="shared" ref="BG504:BG521" si="56">IF(N504="zákl. přenesená",J504,0)</f>
        <v>0</v>
      </c>
      <c r="BH504" s="200">
        <f t="shared" ref="BH504:BH521" si="57">IF(N504="sníž. přenesená",J504,0)</f>
        <v>0</v>
      </c>
      <c r="BI504" s="200">
        <f t="shared" ref="BI504:BI521" si="58">IF(N504="nulová",J504,0)</f>
        <v>0</v>
      </c>
      <c r="BJ504" s="17" t="s">
        <v>85</v>
      </c>
      <c r="BK504" s="200">
        <f t="shared" ref="BK504:BK521" si="59">ROUND(I504*H504,2)</f>
        <v>0</v>
      </c>
      <c r="BL504" s="17" t="s">
        <v>235</v>
      </c>
      <c r="BM504" s="199" t="s">
        <v>2338</v>
      </c>
    </row>
    <row r="505" spans="1:65" s="2" customFormat="1" ht="16.5" customHeight="1">
      <c r="A505" s="34"/>
      <c r="B505" s="35"/>
      <c r="C505" s="228" t="s">
        <v>2339</v>
      </c>
      <c r="D505" s="228" t="s">
        <v>263</v>
      </c>
      <c r="E505" s="229" t="s">
        <v>2340</v>
      </c>
      <c r="F505" s="230" t="s">
        <v>2341</v>
      </c>
      <c r="G505" s="231" t="s">
        <v>170</v>
      </c>
      <c r="H505" s="232">
        <v>2</v>
      </c>
      <c r="I505" s="233"/>
      <c r="J505" s="234">
        <f t="shared" si="50"/>
        <v>0</v>
      </c>
      <c r="K505" s="235"/>
      <c r="L505" s="236"/>
      <c r="M505" s="237" t="s">
        <v>1</v>
      </c>
      <c r="N505" s="238" t="s">
        <v>42</v>
      </c>
      <c r="O505" s="71"/>
      <c r="P505" s="197">
        <f t="shared" si="51"/>
        <v>0</v>
      </c>
      <c r="Q505" s="197">
        <v>1.4999999999999999E-4</v>
      </c>
      <c r="R505" s="197">
        <f t="shared" si="52"/>
        <v>2.9999999999999997E-4</v>
      </c>
      <c r="S505" s="197">
        <v>0</v>
      </c>
      <c r="T505" s="198">
        <f t="shared" si="53"/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9" t="s">
        <v>285</v>
      </c>
      <c r="AT505" s="199" t="s">
        <v>263</v>
      </c>
      <c r="AU505" s="199" t="s">
        <v>87</v>
      </c>
      <c r="AY505" s="17" t="s">
        <v>152</v>
      </c>
      <c r="BE505" s="200">
        <f t="shared" si="54"/>
        <v>0</v>
      </c>
      <c r="BF505" s="200">
        <f t="shared" si="55"/>
        <v>0</v>
      </c>
      <c r="BG505" s="200">
        <f t="shared" si="56"/>
        <v>0</v>
      </c>
      <c r="BH505" s="200">
        <f t="shared" si="57"/>
        <v>0</v>
      </c>
      <c r="BI505" s="200">
        <f t="shared" si="58"/>
        <v>0</v>
      </c>
      <c r="BJ505" s="17" t="s">
        <v>85</v>
      </c>
      <c r="BK505" s="200">
        <f t="shared" si="59"/>
        <v>0</v>
      </c>
      <c r="BL505" s="17" t="s">
        <v>235</v>
      </c>
      <c r="BM505" s="199" t="s">
        <v>2342</v>
      </c>
    </row>
    <row r="506" spans="1:65" s="2" customFormat="1" ht="21.75" customHeight="1">
      <c r="A506" s="34"/>
      <c r="B506" s="35"/>
      <c r="C506" s="228" t="s">
        <v>2343</v>
      </c>
      <c r="D506" s="228" t="s">
        <v>263</v>
      </c>
      <c r="E506" s="229" t="s">
        <v>2344</v>
      </c>
      <c r="F506" s="230" t="s">
        <v>2345</v>
      </c>
      <c r="G506" s="231" t="s">
        <v>170</v>
      </c>
      <c r="H506" s="232">
        <v>2</v>
      </c>
      <c r="I506" s="233"/>
      <c r="J506" s="234">
        <f t="shared" si="50"/>
        <v>0</v>
      </c>
      <c r="K506" s="235"/>
      <c r="L506" s="236"/>
      <c r="M506" s="237" t="s">
        <v>1</v>
      </c>
      <c r="N506" s="238" t="s">
        <v>42</v>
      </c>
      <c r="O506" s="71"/>
      <c r="P506" s="197">
        <f t="shared" si="51"/>
        <v>0</v>
      </c>
      <c r="Q506" s="197">
        <v>1.4999999999999999E-4</v>
      </c>
      <c r="R506" s="197">
        <f t="shared" si="52"/>
        <v>2.9999999999999997E-4</v>
      </c>
      <c r="S506" s="197">
        <v>0</v>
      </c>
      <c r="T506" s="198">
        <f t="shared" si="53"/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9" t="s">
        <v>285</v>
      </c>
      <c r="AT506" s="199" t="s">
        <v>263</v>
      </c>
      <c r="AU506" s="199" t="s">
        <v>87</v>
      </c>
      <c r="AY506" s="17" t="s">
        <v>152</v>
      </c>
      <c r="BE506" s="200">
        <f t="shared" si="54"/>
        <v>0</v>
      </c>
      <c r="BF506" s="200">
        <f t="shared" si="55"/>
        <v>0</v>
      </c>
      <c r="BG506" s="200">
        <f t="shared" si="56"/>
        <v>0</v>
      </c>
      <c r="BH506" s="200">
        <f t="shared" si="57"/>
        <v>0</v>
      </c>
      <c r="BI506" s="200">
        <f t="shared" si="58"/>
        <v>0</v>
      </c>
      <c r="BJ506" s="17" t="s">
        <v>85</v>
      </c>
      <c r="BK506" s="200">
        <f t="shared" si="59"/>
        <v>0</v>
      </c>
      <c r="BL506" s="17" t="s">
        <v>235</v>
      </c>
      <c r="BM506" s="199" t="s">
        <v>2346</v>
      </c>
    </row>
    <row r="507" spans="1:65" s="2" customFormat="1" ht="21.75" customHeight="1">
      <c r="A507" s="34"/>
      <c r="B507" s="35"/>
      <c r="C507" s="228" t="s">
        <v>2347</v>
      </c>
      <c r="D507" s="228" t="s">
        <v>263</v>
      </c>
      <c r="E507" s="229" t="s">
        <v>2348</v>
      </c>
      <c r="F507" s="230" t="s">
        <v>2349</v>
      </c>
      <c r="G507" s="231" t="s">
        <v>170</v>
      </c>
      <c r="H507" s="232">
        <v>1</v>
      </c>
      <c r="I507" s="233"/>
      <c r="J507" s="234">
        <f t="shared" si="50"/>
        <v>0</v>
      </c>
      <c r="K507" s="235"/>
      <c r="L507" s="236"/>
      <c r="M507" s="237" t="s">
        <v>1</v>
      </c>
      <c r="N507" s="238" t="s">
        <v>42</v>
      </c>
      <c r="O507" s="71"/>
      <c r="P507" s="197">
        <f t="shared" si="51"/>
        <v>0</v>
      </c>
      <c r="Q507" s="197">
        <v>1.4999999999999999E-4</v>
      </c>
      <c r="R507" s="197">
        <f t="shared" si="52"/>
        <v>1.4999999999999999E-4</v>
      </c>
      <c r="S507" s="197">
        <v>0</v>
      </c>
      <c r="T507" s="198">
        <f t="shared" si="53"/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99" t="s">
        <v>285</v>
      </c>
      <c r="AT507" s="199" t="s">
        <v>263</v>
      </c>
      <c r="AU507" s="199" t="s">
        <v>87</v>
      </c>
      <c r="AY507" s="17" t="s">
        <v>152</v>
      </c>
      <c r="BE507" s="200">
        <f t="shared" si="54"/>
        <v>0</v>
      </c>
      <c r="BF507" s="200">
        <f t="shared" si="55"/>
        <v>0</v>
      </c>
      <c r="BG507" s="200">
        <f t="shared" si="56"/>
        <v>0</v>
      </c>
      <c r="BH507" s="200">
        <f t="shared" si="57"/>
        <v>0</v>
      </c>
      <c r="BI507" s="200">
        <f t="shared" si="58"/>
        <v>0</v>
      </c>
      <c r="BJ507" s="17" t="s">
        <v>85</v>
      </c>
      <c r="BK507" s="200">
        <f t="shared" si="59"/>
        <v>0</v>
      </c>
      <c r="BL507" s="17" t="s">
        <v>235</v>
      </c>
      <c r="BM507" s="199" t="s">
        <v>2350</v>
      </c>
    </row>
    <row r="508" spans="1:65" s="2" customFormat="1" ht="24.2" customHeight="1">
      <c r="A508" s="34"/>
      <c r="B508" s="35"/>
      <c r="C508" s="228" t="s">
        <v>2351</v>
      </c>
      <c r="D508" s="228" t="s">
        <v>263</v>
      </c>
      <c r="E508" s="229" t="s">
        <v>2352</v>
      </c>
      <c r="F508" s="230" t="s">
        <v>2353</v>
      </c>
      <c r="G508" s="231" t="s">
        <v>170</v>
      </c>
      <c r="H508" s="232">
        <v>3</v>
      </c>
      <c r="I508" s="233"/>
      <c r="J508" s="234">
        <f t="shared" si="50"/>
        <v>0</v>
      </c>
      <c r="K508" s="235"/>
      <c r="L508" s="236"/>
      <c r="M508" s="237" t="s">
        <v>1</v>
      </c>
      <c r="N508" s="238" t="s">
        <v>42</v>
      </c>
      <c r="O508" s="71"/>
      <c r="P508" s="197">
        <f t="shared" si="51"/>
        <v>0</v>
      </c>
      <c r="Q508" s="197">
        <v>1.4999999999999999E-4</v>
      </c>
      <c r="R508" s="197">
        <f t="shared" si="52"/>
        <v>4.4999999999999999E-4</v>
      </c>
      <c r="S508" s="197">
        <v>0</v>
      </c>
      <c r="T508" s="198">
        <f t="shared" si="53"/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9" t="s">
        <v>285</v>
      </c>
      <c r="AT508" s="199" t="s">
        <v>263</v>
      </c>
      <c r="AU508" s="199" t="s">
        <v>87</v>
      </c>
      <c r="AY508" s="17" t="s">
        <v>152</v>
      </c>
      <c r="BE508" s="200">
        <f t="shared" si="54"/>
        <v>0</v>
      </c>
      <c r="BF508" s="200">
        <f t="shared" si="55"/>
        <v>0</v>
      </c>
      <c r="BG508" s="200">
        <f t="shared" si="56"/>
        <v>0</v>
      </c>
      <c r="BH508" s="200">
        <f t="shared" si="57"/>
        <v>0</v>
      </c>
      <c r="BI508" s="200">
        <f t="shared" si="58"/>
        <v>0</v>
      </c>
      <c r="BJ508" s="17" t="s">
        <v>85</v>
      </c>
      <c r="BK508" s="200">
        <f t="shared" si="59"/>
        <v>0</v>
      </c>
      <c r="BL508" s="17" t="s">
        <v>235</v>
      </c>
      <c r="BM508" s="199" t="s">
        <v>2354</v>
      </c>
    </row>
    <row r="509" spans="1:65" s="2" customFormat="1" ht="16.5" customHeight="1">
      <c r="A509" s="34"/>
      <c r="B509" s="35"/>
      <c r="C509" s="228" t="s">
        <v>2355</v>
      </c>
      <c r="D509" s="228" t="s">
        <v>263</v>
      </c>
      <c r="E509" s="229" t="s">
        <v>2356</v>
      </c>
      <c r="F509" s="230" t="s">
        <v>2357</v>
      </c>
      <c r="G509" s="231" t="s">
        <v>170</v>
      </c>
      <c r="H509" s="232">
        <v>2</v>
      </c>
      <c r="I509" s="233"/>
      <c r="J509" s="234">
        <f t="shared" si="50"/>
        <v>0</v>
      </c>
      <c r="K509" s="235"/>
      <c r="L509" s="236"/>
      <c r="M509" s="237" t="s">
        <v>1</v>
      </c>
      <c r="N509" s="238" t="s">
        <v>42</v>
      </c>
      <c r="O509" s="71"/>
      <c r="P509" s="197">
        <f t="shared" si="51"/>
        <v>0</v>
      </c>
      <c r="Q509" s="197">
        <v>1.4999999999999999E-4</v>
      </c>
      <c r="R509" s="197">
        <f t="shared" si="52"/>
        <v>2.9999999999999997E-4</v>
      </c>
      <c r="S509" s="197">
        <v>0</v>
      </c>
      <c r="T509" s="198">
        <f t="shared" si="53"/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99" t="s">
        <v>285</v>
      </c>
      <c r="AT509" s="199" t="s">
        <v>263</v>
      </c>
      <c r="AU509" s="199" t="s">
        <v>87</v>
      </c>
      <c r="AY509" s="17" t="s">
        <v>152</v>
      </c>
      <c r="BE509" s="200">
        <f t="shared" si="54"/>
        <v>0</v>
      </c>
      <c r="BF509" s="200">
        <f t="shared" si="55"/>
        <v>0</v>
      </c>
      <c r="BG509" s="200">
        <f t="shared" si="56"/>
        <v>0</v>
      </c>
      <c r="BH509" s="200">
        <f t="shared" si="57"/>
        <v>0</v>
      </c>
      <c r="BI509" s="200">
        <f t="shared" si="58"/>
        <v>0</v>
      </c>
      <c r="BJ509" s="17" t="s">
        <v>85</v>
      </c>
      <c r="BK509" s="200">
        <f t="shared" si="59"/>
        <v>0</v>
      </c>
      <c r="BL509" s="17" t="s">
        <v>235</v>
      </c>
      <c r="BM509" s="199" t="s">
        <v>2358</v>
      </c>
    </row>
    <row r="510" spans="1:65" s="2" customFormat="1" ht="16.5" customHeight="1">
      <c r="A510" s="34"/>
      <c r="B510" s="35"/>
      <c r="C510" s="228" t="s">
        <v>2359</v>
      </c>
      <c r="D510" s="228" t="s">
        <v>263</v>
      </c>
      <c r="E510" s="229" t="s">
        <v>2360</v>
      </c>
      <c r="F510" s="230" t="s">
        <v>2361</v>
      </c>
      <c r="G510" s="231" t="s">
        <v>170</v>
      </c>
      <c r="H510" s="232">
        <v>2</v>
      </c>
      <c r="I510" s="233"/>
      <c r="J510" s="234">
        <f t="shared" si="50"/>
        <v>0</v>
      </c>
      <c r="K510" s="235"/>
      <c r="L510" s="236"/>
      <c r="M510" s="237" t="s">
        <v>1</v>
      </c>
      <c r="N510" s="238" t="s">
        <v>42</v>
      </c>
      <c r="O510" s="71"/>
      <c r="P510" s="197">
        <f t="shared" si="51"/>
        <v>0</v>
      </c>
      <c r="Q510" s="197">
        <v>1.4999999999999999E-4</v>
      </c>
      <c r="R510" s="197">
        <f t="shared" si="52"/>
        <v>2.9999999999999997E-4</v>
      </c>
      <c r="S510" s="197">
        <v>0</v>
      </c>
      <c r="T510" s="198">
        <f t="shared" si="53"/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99" t="s">
        <v>285</v>
      </c>
      <c r="AT510" s="199" t="s">
        <v>263</v>
      </c>
      <c r="AU510" s="199" t="s">
        <v>87</v>
      </c>
      <c r="AY510" s="17" t="s">
        <v>152</v>
      </c>
      <c r="BE510" s="200">
        <f t="shared" si="54"/>
        <v>0</v>
      </c>
      <c r="BF510" s="200">
        <f t="shared" si="55"/>
        <v>0</v>
      </c>
      <c r="BG510" s="200">
        <f t="shared" si="56"/>
        <v>0</v>
      </c>
      <c r="BH510" s="200">
        <f t="shared" si="57"/>
        <v>0</v>
      </c>
      <c r="BI510" s="200">
        <f t="shared" si="58"/>
        <v>0</v>
      </c>
      <c r="BJ510" s="17" t="s">
        <v>85</v>
      </c>
      <c r="BK510" s="200">
        <f t="shared" si="59"/>
        <v>0</v>
      </c>
      <c r="BL510" s="17" t="s">
        <v>235</v>
      </c>
      <c r="BM510" s="199" t="s">
        <v>2362</v>
      </c>
    </row>
    <row r="511" spans="1:65" s="2" customFormat="1" ht="16.5" customHeight="1">
      <c r="A511" s="34"/>
      <c r="B511" s="35"/>
      <c r="C511" s="228" t="s">
        <v>2363</v>
      </c>
      <c r="D511" s="228" t="s">
        <v>263</v>
      </c>
      <c r="E511" s="229" t="s">
        <v>2364</v>
      </c>
      <c r="F511" s="230" t="s">
        <v>2365</v>
      </c>
      <c r="G511" s="231" t="s">
        <v>170</v>
      </c>
      <c r="H511" s="232">
        <v>1</v>
      </c>
      <c r="I511" s="233"/>
      <c r="J511" s="234">
        <f t="shared" si="50"/>
        <v>0</v>
      </c>
      <c r="K511" s="235"/>
      <c r="L511" s="236"/>
      <c r="M511" s="237" t="s">
        <v>1</v>
      </c>
      <c r="N511" s="238" t="s">
        <v>42</v>
      </c>
      <c r="O511" s="71"/>
      <c r="P511" s="197">
        <f t="shared" si="51"/>
        <v>0</v>
      </c>
      <c r="Q511" s="197">
        <v>1.4999999999999999E-4</v>
      </c>
      <c r="R511" s="197">
        <f t="shared" si="52"/>
        <v>1.4999999999999999E-4</v>
      </c>
      <c r="S511" s="197">
        <v>0</v>
      </c>
      <c r="T511" s="198">
        <f t="shared" si="53"/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9" t="s">
        <v>285</v>
      </c>
      <c r="AT511" s="199" t="s">
        <v>263</v>
      </c>
      <c r="AU511" s="199" t="s">
        <v>87</v>
      </c>
      <c r="AY511" s="17" t="s">
        <v>152</v>
      </c>
      <c r="BE511" s="200">
        <f t="shared" si="54"/>
        <v>0</v>
      </c>
      <c r="BF511" s="200">
        <f t="shared" si="55"/>
        <v>0</v>
      </c>
      <c r="BG511" s="200">
        <f t="shared" si="56"/>
        <v>0</v>
      </c>
      <c r="BH511" s="200">
        <f t="shared" si="57"/>
        <v>0</v>
      </c>
      <c r="BI511" s="200">
        <f t="shared" si="58"/>
        <v>0</v>
      </c>
      <c r="BJ511" s="17" t="s">
        <v>85</v>
      </c>
      <c r="BK511" s="200">
        <f t="shared" si="59"/>
        <v>0</v>
      </c>
      <c r="BL511" s="17" t="s">
        <v>235</v>
      </c>
      <c r="BM511" s="199" t="s">
        <v>2366</v>
      </c>
    </row>
    <row r="512" spans="1:65" s="2" customFormat="1" ht="21.75" customHeight="1">
      <c r="A512" s="34"/>
      <c r="B512" s="35"/>
      <c r="C512" s="187" t="s">
        <v>2367</v>
      </c>
      <c r="D512" s="187" t="s">
        <v>155</v>
      </c>
      <c r="E512" s="188" t="s">
        <v>2368</v>
      </c>
      <c r="F512" s="189" t="s">
        <v>2369</v>
      </c>
      <c r="G512" s="190" t="s">
        <v>170</v>
      </c>
      <c r="H512" s="191">
        <v>8</v>
      </c>
      <c r="I512" s="192"/>
      <c r="J512" s="193">
        <f t="shared" si="50"/>
        <v>0</v>
      </c>
      <c r="K512" s="194"/>
      <c r="L512" s="39"/>
      <c r="M512" s="195" t="s">
        <v>1</v>
      </c>
      <c r="N512" s="196" t="s">
        <v>42</v>
      </c>
      <c r="O512" s="71"/>
      <c r="P512" s="197">
        <f t="shared" si="51"/>
        <v>0</v>
      </c>
      <c r="Q512" s="197">
        <v>0</v>
      </c>
      <c r="R512" s="197">
        <f t="shared" si="52"/>
        <v>0</v>
      </c>
      <c r="S512" s="197">
        <v>0</v>
      </c>
      <c r="T512" s="198">
        <f t="shared" si="53"/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99" t="s">
        <v>235</v>
      </c>
      <c r="AT512" s="199" t="s">
        <v>155</v>
      </c>
      <c r="AU512" s="199" t="s">
        <v>87</v>
      </c>
      <c r="AY512" s="17" t="s">
        <v>152</v>
      </c>
      <c r="BE512" s="200">
        <f t="shared" si="54"/>
        <v>0</v>
      </c>
      <c r="BF512" s="200">
        <f t="shared" si="55"/>
        <v>0</v>
      </c>
      <c r="BG512" s="200">
        <f t="shared" si="56"/>
        <v>0</v>
      </c>
      <c r="BH512" s="200">
        <f t="shared" si="57"/>
        <v>0</v>
      </c>
      <c r="BI512" s="200">
        <f t="shared" si="58"/>
        <v>0</v>
      </c>
      <c r="BJ512" s="17" t="s">
        <v>85</v>
      </c>
      <c r="BK512" s="200">
        <f t="shared" si="59"/>
        <v>0</v>
      </c>
      <c r="BL512" s="17" t="s">
        <v>235</v>
      </c>
      <c r="BM512" s="199" t="s">
        <v>2370</v>
      </c>
    </row>
    <row r="513" spans="1:65" s="2" customFormat="1" ht="16.5" customHeight="1">
      <c r="A513" s="34"/>
      <c r="B513" s="35"/>
      <c r="C513" s="228" t="s">
        <v>2371</v>
      </c>
      <c r="D513" s="228" t="s">
        <v>263</v>
      </c>
      <c r="E513" s="229" t="s">
        <v>2372</v>
      </c>
      <c r="F513" s="230" t="s">
        <v>2373</v>
      </c>
      <c r="G513" s="231" t="s">
        <v>170</v>
      </c>
      <c r="H513" s="232">
        <v>2</v>
      </c>
      <c r="I513" s="233"/>
      <c r="J513" s="234">
        <f t="shared" si="50"/>
        <v>0</v>
      </c>
      <c r="K513" s="235"/>
      <c r="L513" s="236"/>
      <c r="M513" s="237" t="s">
        <v>1</v>
      </c>
      <c r="N513" s="238" t="s">
        <v>42</v>
      </c>
      <c r="O513" s="71"/>
      <c r="P513" s="197">
        <f t="shared" si="51"/>
        <v>0</v>
      </c>
      <c r="Q513" s="197">
        <v>2.2000000000000001E-3</v>
      </c>
      <c r="R513" s="197">
        <f t="shared" si="52"/>
        <v>4.4000000000000003E-3</v>
      </c>
      <c r="S513" s="197">
        <v>0</v>
      </c>
      <c r="T513" s="198">
        <f t="shared" si="53"/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9" t="s">
        <v>285</v>
      </c>
      <c r="AT513" s="199" t="s">
        <v>263</v>
      </c>
      <c r="AU513" s="199" t="s">
        <v>87</v>
      </c>
      <c r="AY513" s="17" t="s">
        <v>152</v>
      </c>
      <c r="BE513" s="200">
        <f t="shared" si="54"/>
        <v>0</v>
      </c>
      <c r="BF513" s="200">
        <f t="shared" si="55"/>
        <v>0</v>
      </c>
      <c r="BG513" s="200">
        <f t="shared" si="56"/>
        <v>0</v>
      </c>
      <c r="BH513" s="200">
        <f t="shared" si="57"/>
        <v>0</v>
      </c>
      <c r="BI513" s="200">
        <f t="shared" si="58"/>
        <v>0</v>
      </c>
      <c r="BJ513" s="17" t="s">
        <v>85</v>
      </c>
      <c r="BK513" s="200">
        <f t="shared" si="59"/>
        <v>0</v>
      </c>
      <c r="BL513" s="17" t="s">
        <v>235</v>
      </c>
      <c r="BM513" s="199" t="s">
        <v>2374</v>
      </c>
    </row>
    <row r="514" spans="1:65" s="2" customFormat="1" ht="16.5" customHeight="1">
      <c r="A514" s="34"/>
      <c r="B514" s="35"/>
      <c r="C514" s="228" t="s">
        <v>2375</v>
      </c>
      <c r="D514" s="228" t="s">
        <v>263</v>
      </c>
      <c r="E514" s="229" t="s">
        <v>2376</v>
      </c>
      <c r="F514" s="230" t="s">
        <v>2377</v>
      </c>
      <c r="G514" s="231" t="s">
        <v>170</v>
      </c>
      <c r="H514" s="232">
        <v>1</v>
      </c>
      <c r="I514" s="233"/>
      <c r="J514" s="234">
        <f t="shared" si="50"/>
        <v>0</v>
      </c>
      <c r="K514" s="235"/>
      <c r="L514" s="236"/>
      <c r="M514" s="237" t="s">
        <v>1</v>
      </c>
      <c r="N514" s="238" t="s">
        <v>42</v>
      </c>
      <c r="O514" s="71"/>
      <c r="P514" s="197">
        <f t="shared" si="51"/>
        <v>0</v>
      </c>
      <c r="Q514" s="197">
        <v>2.2000000000000001E-3</v>
      </c>
      <c r="R514" s="197">
        <f t="shared" si="52"/>
        <v>2.2000000000000001E-3</v>
      </c>
      <c r="S514" s="197">
        <v>0</v>
      </c>
      <c r="T514" s="198">
        <f t="shared" si="53"/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99" t="s">
        <v>285</v>
      </c>
      <c r="AT514" s="199" t="s">
        <v>263</v>
      </c>
      <c r="AU514" s="199" t="s">
        <v>87</v>
      </c>
      <c r="AY514" s="17" t="s">
        <v>152</v>
      </c>
      <c r="BE514" s="200">
        <f t="shared" si="54"/>
        <v>0</v>
      </c>
      <c r="BF514" s="200">
        <f t="shared" si="55"/>
        <v>0</v>
      </c>
      <c r="BG514" s="200">
        <f t="shared" si="56"/>
        <v>0</v>
      </c>
      <c r="BH514" s="200">
        <f t="shared" si="57"/>
        <v>0</v>
      </c>
      <c r="BI514" s="200">
        <f t="shared" si="58"/>
        <v>0</v>
      </c>
      <c r="BJ514" s="17" t="s">
        <v>85</v>
      </c>
      <c r="BK514" s="200">
        <f t="shared" si="59"/>
        <v>0</v>
      </c>
      <c r="BL514" s="17" t="s">
        <v>235</v>
      </c>
      <c r="BM514" s="199" t="s">
        <v>2378</v>
      </c>
    </row>
    <row r="515" spans="1:65" s="2" customFormat="1" ht="16.5" customHeight="1">
      <c r="A515" s="34"/>
      <c r="B515" s="35"/>
      <c r="C515" s="228" t="s">
        <v>2379</v>
      </c>
      <c r="D515" s="228" t="s">
        <v>263</v>
      </c>
      <c r="E515" s="229" t="s">
        <v>2380</v>
      </c>
      <c r="F515" s="230" t="s">
        <v>2381</v>
      </c>
      <c r="G515" s="231" t="s">
        <v>170</v>
      </c>
      <c r="H515" s="232">
        <v>2</v>
      </c>
      <c r="I515" s="233"/>
      <c r="J515" s="234">
        <f t="shared" si="50"/>
        <v>0</v>
      </c>
      <c r="K515" s="235"/>
      <c r="L515" s="236"/>
      <c r="M515" s="237" t="s">
        <v>1</v>
      </c>
      <c r="N515" s="238" t="s">
        <v>42</v>
      </c>
      <c r="O515" s="71"/>
      <c r="P515" s="197">
        <f t="shared" si="51"/>
        <v>0</v>
      </c>
      <c r="Q515" s="197">
        <v>2.2000000000000001E-3</v>
      </c>
      <c r="R515" s="197">
        <f t="shared" si="52"/>
        <v>4.4000000000000003E-3</v>
      </c>
      <c r="S515" s="197">
        <v>0</v>
      </c>
      <c r="T515" s="198">
        <f t="shared" si="53"/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9" t="s">
        <v>285</v>
      </c>
      <c r="AT515" s="199" t="s">
        <v>263</v>
      </c>
      <c r="AU515" s="199" t="s">
        <v>87</v>
      </c>
      <c r="AY515" s="17" t="s">
        <v>152</v>
      </c>
      <c r="BE515" s="200">
        <f t="shared" si="54"/>
        <v>0</v>
      </c>
      <c r="BF515" s="200">
        <f t="shared" si="55"/>
        <v>0</v>
      </c>
      <c r="BG515" s="200">
        <f t="shared" si="56"/>
        <v>0</v>
      </c>
      <c r="BH515" s="200">
        <f t="shared" si="57"/>
        <v>0</v>
      </c>
      <c r="BI515" s="200">
        <f t="shared" si="58"/>
        <v>0</v>
      </c>
      <c r="BJ515" s="17" t="s">
        <v>85</v>
      </c>
      <c r="BK515" s="200">
        <f t="shared" si="59"/>
        <v>0</v>
      </c>
      <c r="BL515" s="17" t="s">
        <v>235</v>
      </c>
      <c r="BM515" s="199" t="s">
        <v>2382</v>
      </c>
    </row>
    <row r="516" spans="1:65" s="2" customFormat="1" ht="16.5" customHeight="1">
      <c r="A516" s="34"/>
      <c r="B516" s="35"/>
      <c r="C516" s="228" t="s">
        <v>2383</v>
      </c>
      <c r="D516" s="228" t="s">
        <v>263</v>
      </c>
      <c r="E516" s="229" t="s">
        <v>2384</v>
      </c>
      <c r="F516" s="230" t="s">
        <v>2385</v>
      </c>
      <c r="G516" s="231" t="s">
        <v>170</v>
      </c>
      <c r="H516" s="232">
        <v>3</v>
      </c>
      <c r="I516" s="233"/>
      <c r="J516" s="234">
        <f t="shared" si="50"/>
        <v>0</v>
      </c>
      <c r="K516" s="235"/>
      <c r="L516" s="236"/>
      <c r="M516" s="237" t="s">
        <v>1</v>
      </c>
      <c r="N516" s="238" t="s">
        <v>42</v>
      </c>
      <c r="O516" s="71"/>
      <c r="P516" s="197">
        <f t="shared" si="51"/>
        <v>0</v>
      </c>
      <c r="Q516" s="197">
        <v>2.2000000000000001E-3</v>
      </c>
      <c r="R516" s="197">
        <f t="shared" si="52"/>
        <v>6.6E-3</v>
      </c>
      <c r="S516" s="197">
        <v>0</v>
      </c>
      <c r="T516" s="198">
        <f t="shared" si="53"/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99" t="s">
        <v>285</v>
      </c>
      <c r="AT516" s="199" t="s">
        <v>263</v>
      </c>
      <c r="AU516" s="199" t="s">
        <v>87</v>
      </c>
      <c r="AY516" s="17" t="s">
        <v>152</v>
      </c>
      <c r="BE516" s="200">
        <f t="shared" si="54"/>
        <v>0</v>
      </c>
      <c r="BF516" s="200">
        <f t="shared" si="55"/>
        <v>0</v>
      </c>
      <c r="BG516" s="200">
        <f t="shared" si="56"/>
        <v>0</v>
      </c>
      <c r="BH516" s="200">
        <f t="shared" si="57"/>
        <v>0</v>
      </c>
      <c r="BI516" s="200">
        <f t="shared" si="58"/>
        <v>0</v>
      </c>
      <c r="BJ516" s="17" t="s">
        <v>85</v>
      </c>
      <c r="BK516" s="200">
        <f t="shared" si="59"/>
        <v>0</v>
      </c>
      <c r="BL516" s="17" t="s">
        <v>235</v>
      </c>
      <c r="BM516" s="199" t="s">
        <v>2386</v>
      </c>
    </row>
    <row r="517" spans="1:65" s="2" customFormat="1" ht="24.2" customHeight="1">
      <c r="A517" s="34"/>
      <c r="B517" s="35"/>
      <c r="C517" s="187" t="s">
        <v>2387</v>
      </c>
      <c r="D517" s="187" t="s">
        <v>155</v>
      </c>
      <c r="E517" s="188" t="s">
        <v>2388</v>
      </c>
      <c r="F517" s="189" t="s">
        <v>2389</v>
      </c>
      <c r="G517" s="190" t="s">
        <v>170</v>
      </c>
      <c r="H517" s="191">
        <v>5</v>
      </c>
      <c r="I517" s="192"/>
      <c r="J517" s="193">
        <f t="shared" si="50"/>
        <v>0</v>
      </c>
      <c r="K517" s="194"/>
      <c r="L517" s="39"/>
      <c r="M517" s="195" t="s">
        <v>1</v>
      </c>
      <c r="N517" s="196" t="s">
        <v>42</v>
      </c>
      <c r="O517" s="71"/>
      <c r="P517" s="197">
        <f t="shared" si="51"/>
        <v>0</v>
      </c>
      <c r="Q517" s="197">
        <v>0</v>
      </c>
      <c r="R517" s="197">
        <f t="shared" si="52"/>
        <v>0</v>
      </c>
      <c r="S517" s="197">
        <v>2.4E-2</v>
      </c>
      <c r="T517" s="198">
        <f t="shared" si="53"/>
        <v>0.12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99" t="s">
        <v>159</v>
      </c>
      <c r="AT517" s="199" t="s">
        <v>155</v>
      </c>
      <c r="AU517" s="199" t="s">
        <v>87</v>
      </c>
      <c r="AY517" s="17" t="s">
        <v>152</v>
      </c>
      <c r="BE517" s="200">
        <f t="shared" si="54"/>
        <v>0</v>
      </c>
      <c r="BF517" s="200">
        <f t="shared" si="55"/>
        <v>0</v>
      </c>
      <c r="BG517" s="200">
        <f t="shared" si="56"/>
        <v>0</v>
      </c>
      <c r="BH517" s="200">
        <f t="shared" si="57"/>
        <v>0</v>
      </c>
      <c r="BI517" s="200">
        <f t="shared" si="58"/>
        <v>0</v>
      </c>
      <c r="BJ517" s="17" t="s">
        <v>85</v>
      </c>
      <c r="BK517" s="200">
        <f t="shared" si="59"/>
        <v>0</v>
      </c>
      <c r="BL517" s="17" t="s">
        <v>159</v>
      </c>
      <c r="BM517" s="199" t="s">
        <v>2390</v>
      </c>
    </row>
    <row r="518" spans="1:65" s="2" customFormat="1" ht="33" customHeight="1">
      <c r="A518" s="34"/>
      <c r="B518" s="35"/>
      <c r="C518" s="187" t="s">
        <v>2391</v>
      </c>
      <c r="D518" s="187" t="s">
        <v>155</v>
      </c>
      <c r="E518" s="188" t="s">
        <v>2392</v>
      </c>
      <c r="F518" s="189" t="s">
        <v>2393</v>
      </c>
      <c r="G518" s="190" t="s">
        <v>170</v>
      </c>
      <c r="H518" s="191">
        <v>7</v>
      </c>
      <c r="I518" s="192"/>
      <c r="J518" s="193">
        <f t="shared" si="50"/>
        <v>0</v>
      </c>
      <c r="K518" s="194"/>
      <c r="L518" s="39"/>
      <c r="M518" s="195" t="s">
        <v>1</v>
      </c>
      <c r="N518" s="196" t="s">
        <v>42</v>
      </c>
      <c r="O518" s="71"/>
      <c r="P518" s="197">
        <f t="shared" si="51"/>
        <v>0</v>
      </c>
      <c r="Q518" s="197">
        <v>0</v>
      </c>
      <c r="R518" s="197">
        <f t="shared" si="52"/>
        <v>0</v>
      </c>
      <c r="S518" s="197">
        <v>5.0000000000000001E-3</v>
      </c>
      <c r="T518" s="198">
        <f t="shared" si="53"/>
        <v>3.5000000000000003E-2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99" t="s">
        <v>235</v>
      </c>
      <c r="AT518" s="199" t="s">
        <v>155</v>
      </c>
      <c r="AU518" s="199" t="s">
        <v>87</v>
      </c>
      <c r="AY518" s="17" t="s">
        <v>152</v>
      </c>
      <c r="BE518" s="200">
        <f t="shared" si="54"/>
        <v>0</v>
      </c>
      <c r="BF518" s="200">
        <f t="shared" si="55"/>
        <v>0</v>
      </c>
      <c r="BG518" s="200">
        <f t="shared" si="56"/>
        <v>0</v>
      </c>
      <c r="BH518" s="200">
        <f t="shared" si="57"/>
        <v>0</v>
      </c>
      <c r="BI518" s="200">
        <f t="shared" si="58"/>
        <v>0</v>
      </c>
      <c r="BJ518" s="17" t="s">
        <v>85</v>
      </c>
      <c r="BK518" s="200">
        <f t="shared" si="59"/>
        <v>0</v>
      </c>
      <c r="BL518" s="17" t="s">
        <v>235</v>
      </c>
      <c r="BM518" s="199" t="s">
        <v>2394</v>
      </c>
    </row>
    <row r="519" spans="1:65" s="2" customFormat="1" ht="24.2" customHeight="1">
      <c r="A519" s="34"/>
      <c r="B519" s="35"/>
      <c r="C519" s="187" t="s">
        <v>2395</v>
      </c>
      <c r="D519" s="187" t="s">
        <v>155</v>
      </c>
      <c r="E519" s="188" t="s">
        <v>2396</v>
      </c>
      <c r="F519" s="189" t="s">
        <v>2397</v>
      </c>
      <c r="G519" s="190" t="s">
        <v>170</v>
      </c>
      <c r="H519" s="191">
        <v>7</v>
      </c>
      <c r="I519" s="192"/>
      <c r="J519" s="193">
        <f t="shared" si="50"/>
        <v>0</v>
      </c>
      <c r="K519" s="194"/>
      <c r="L519" s="39"/>
      <c r="M519" s="195" t="s">
        <v>1</v>
      </c>
      <c r="N519" s="196" t="s">
        <v>42</v>
      </c>
      <c r="O519" s="71"/>
      <c r="P519" s="197">
        <f t="shared" si="51"/>
        <v>0</v>
      </c>
      <c r="Q519" s="197">
        <v>0</v>
      </c>
      <c r="R519" s="197">
        <f t="shared" si="52"/>
        <v>0</v>
      </c>
      <c r="S519" s="197">
        <v>0</v>
      </c>
      <c r="T519" s="198">
        <f t="shared" si="53"/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9" t="s">
        <v>235</v>
      </c>
      <c r="AT519" s="199" t="s">
        <v>155</v>
      </c>
      <c r="AU519" s="199" t="s">
        <v>87</v>
      </c>
      <c r="AY519" s="17" t="s">
        <v>152</v>
      </c>
      <c r="BE519" s="200">
        <f t="shared" si="54"/>
        <v>0</v>
      </c>
      <c r="BF519" s="200">
        <f t="shared" si="55"/>
        <v>0</v>
      </c>
      <c r="BG519" s="200">
        <f t="shared" si="56"/>
        <v>0</v>
      </c>
      <c r="BH519" s="200">
        <f t="shared" si="57"/>
        <v>0</v>
      </c>
      <c r="BI519" s="200">
        <f t="shared" si="58"/>
        <v>0</v>
      </c>
      <c r="BJ519" s="17" t="s">
        <v>85</v>
      </c>
      <c r="BK519" s="200">
        <f t="shared" si="59"/>
        <v>0</v>
      </c>
      <c r="BL519" s="17" t="s">
        <v>235</v>
      </c>
      <c r="BM519" s="199" t="s">
        <v>2398</v>
      </c>
    </row>
    <row r="520" spans="1:65" s="2" customFormat="1" ht="24.2" customHeight="1">
      <c r="A520" s="34"/>
      <c r="B520" s="35"/>
      <c r="C520" s="187" t="s">
        <v>2399</v>
      </c>
      <c r="D520" s="187" t="s">
        <v>155</v>
      </c>
      <c r="E520" s="188" t="s">
        <v>2400</v>
      </c>
      <c r="F520" s="189" t="s">
        <v>2401</v>
      </c>
      <c r="G520" s="190" t="s">
        <v>170</v>
      </c>
      <c r="H520" s="191">
        <v>7</v>
      </c>
      <c r="I520" s="192"/>
      <c r="J520" s="193">
        <f t="shared" si="50"/>
        <v>0</v>
      </c>
      <c r="K520" s="194"/>
      <c r="L520" s="39"/>
      <c r="M520" s="195" t="s">
        <v>1</v>
      </c>
      <c r="N520" s="196" t="s">
        <v>42</v>
      </c>
      <c r="O520" s="71"/>
      <c r="P520" s="197">
        <f t="shared" si="51"/>
        <v>0</v>
      </c>
      <c r="Q520" s="197">
        <v>0</v>
      </c>
      <c r="R520" s="197">
        <f t="shared" si="52"/>
        <v>0</v>
      </c>
      <c r="S520" s="197">
        <v>0</v>
      </c>
      <c r="T520" s="198">
        <f t="shared" si="53"/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99" t="s">
        <v>235</v>
      </c>
      <c r="AT520" s="199" t="s">
        <v>155</v>
      </c>
      <c r="AU520" s="199" t="s">
        <v>87</v>
      </c>
      <c r="AY520" s="17" t="s">
        <v>152</v>
      </c>
      <c r="BE520" s="200">
        <f t="shared" si="54"/>
        <v>0</v>
      </c>
      <c r="BF520" s="200">
        <f t="shared" si="55"/>
        <v>0</v>
      </c>
      <c r="BG520" s="200">
        <f t="shared" si="56"/>
        <v>0</v>
      </c>
      <c r="BH520" s="200">
        <f t="shared" si="57"/>
        <v>0</v>
      </c>
      <c r="BI520" s="200">
        <f t="shared" si="58"/>
        <v>0</v>
      </c>
      <c r="BJ520" s="17" t="s">
        <v>85</v>
      </c>
      <c r="BK520" s="200">
        <f t="shared" si="59"/>
        <v>0</v>
      </c>
      <c r="BL520" s="17" t="s">
        <v>235</v>
      </c>
      <c r="BM520" s="199" t="s">
        <v>2402</v>
      </c>
    </row>
    <row r="521" spans="1:65" s="2" customFormat="1" ht="24.2" customHeight="1">
      <c r="A521" s="34"/>
      <c r="B521" s="35"/>
      <c r="C521" s="228" t="s">
        <v>2403</v>
      </c>
      <c r="D521" s="228" t="s">
        <v>263</v>
      </c>
      <c r="E521" s="229" t="s">
        <v>2404</v>
      </c>
      <c r="F521" s="230" t="s">
        <v>2405</v>
      </c>
      <c r="G521" s="231" t="s">
        <v>198</v>
      </c>
      <c r="H521" s="232">
        <v>9.8000000000000007</v>
      </c>
      <c r="I521" s="233"/>
      <c r="J521" s="234">
        <f t="shared" si="50"/>
        <v>0</v>
      </c>
      <c r="K521" s="235"/>
      <c r="L521" s="236"/>
      <c r="M521" s="237" t="s">
        <v>1</v>
      </c>
      <c r="N521" s="238" t="s">
        <v>42</v>
      </c>
      <c r="O521" s="71"/>
      <c r="P521" s="197">
        <f t="shared" si="51"/>
        <v>0</v>
      </c>
      <c r="Q521" s="197">
        <v>3.0000000000000001E-3</v>
      </c>
      <c r="R521" s="197">
        <f t="shared" si="52"/>
        <v>2.9400000000000003E-2</v>
      </c>
      <c r="S521" s="197">
        <v>0</v>
      </c>
      <c r="T521" s="198">
        <f t="shared" si="53"/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99" t="s">
        <v>285</v>
      </c>
      <c r="AT521" s="199" t="s">
        <v>263</v>
      </c>
      <c r="AU521" s="199" t="s">
        <v>87</v>
      </c>
      <c r="AY521" s="17" t="s">
        <v>152</v>
      </c>
      <c r="BE521" s="200">
        <f t="shared" si="54"/>
        <v>0</v>
      </c>
      <c r="BF521" s="200">
        <f t="shared" si="55"/>
        <v>0</v>
      </c>
      <c r="BG521" s="200">
        <f t="shared" si="56"/>
        <v>0</v>
      </c>
      <c r="BH521" s="200">
        <f t="shared" si="57"/>
        <v>0</v>
      </c>
      <c r="BI521" s="200">
        <f t="shared" si="58"/>
        <v>0</v>
      </c>
      <c r="BJ521" s="17" t="s">
        <v>85</v>
      </c>
      <c r="BK521" s="200">
        <f t="shared" si="59"/>
        <v>0</v>
      </c>
      <c r="BL521" s="17" t="s">
        <v>235</v>
      </c>
      <c r="BM521" s="199" t="s">
        <v>2406</v>
      </c>
    </row>
    <row r="522" spans="1:65" s="13" customFormat="1" ht="11.25">
      <c r="B522" s="201"/>
      <c r="C522" s="202"/>
      <c r="D522" s="203" t="s">
        <v>161</v>
      </c>
      <c r="E522" s="204" t="s">
        <v>1</v>
      </c>
      <c r="F522" s="205" t="s">
        <v>2407</v>
      </c>
      <c r="G522" s="202"/>
      <c r="H522" s="206">
        <v>9.8000000000000007</v>
      </c>
      <c r="I522" s="207"/>
      <c r="J522" s="202"/>
      <c r="K522" s="202"/>
      <c r="L522" s="208"/>
      <c r="M522" s="209"/>
      <c r="N522" s="210"/>
      <c r="O522" s="210"/>
      <c r="P522" s="210"/>
      <c r="Q522" s="210"/>
      <c r="R522" s="210"/>
      <c r="S522" s="210"/>
      <c r="T522" s="211"/>
      <c r="AT522" s="212" t="s">
        <v>161</v>
      </c>
      <c r="AU522" s="212" t="s">
        <v>87</v>
      </c>
      <c r="AV522" s="13" t="s">
        <v>87</v>
      </c>
      <c r="AW522" s="13" t="s">
        <v>34</v>
      </c>
      <c r="AX522" s="13" t="s">
        <v>85</v>
      </c>
      <c r="AY522" s="212" t="s">
        <v>152</v>
      </c>
    </row>
    <row r="523" spans="1:65" s="2" customFormat="1" ht="16.5" customHeight="1">
      <c r="A523" s="34"/>
      <c r="B523" s="35"/>
      <c r="C523" s="228" t="s">
        <v>2408</v>
      </c>
      <c r="D523" s="228" t="s">
        <v>263</v>
      </c>
      <c r="E523" s="229" t="s">
        <v>1063</v>
      </c>
      <c r="F523" s="230" t="s">
        <v>1064</v>
      </c>
      <c r="G523" s="231" t="s">
        <v>793</v>
      </c>
      <c r="H523" s="232">
        <v>7</v>
      </c>
      <c r="I523" s="233"/>
      <c r="J523" s="234">
        <f t="shared" ref="J523:J529" si="60">ROUND(I523*H523,2)</f>
        <v>0</v>
      </c>
      <c r="K523" s="235"/>
      <c r="L523" s="236"/>
      <c r="M523" s="237" t="s">
        <v>1</v>
      </c>
      <c r="N523" s="238" t="s">
        <v>42</v>
      </c>
      <c r="O523" s="71"/>
      <c r="P523" s="197">
        <f t="shared" ref="P523:P529" si="61">O523*H523</f>
        <v>0</v>
      </c>
      <c r="Q523" s="197">
        <v>2.0000000000000001E-4</v>
      </c>
      <c r="R523" s="197">
        <f t="shared" ref="R523:R529" si="62">Q523*H523</f>
        <v>1.4E-3</v>
      </c>
      <c r="S523" s="197">
        <v>0</v>
      </c>
      <c r="T523" s="198">
        <f t="shared" ref="T523:T529" si="63"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9" t="s">
        <v>285</v>
      </c>
      <c r="AT523" s="199" t="s">
        <v>263</v>
      </c>
      <c r="AU523" s="199" t="s">
        <v>87</v>
      </c>
      <c r="AY523" s="17" t="s">
        <v>152</v>
      </c>
      <c r="BE523" s="200">
        <f t="shared" ref="BE523:BE529" si="64">IF(N523="základní",J523,0)</f>
        <v>0</v>
      </c>
      <c r="BF523" s="200">
        <f t="shared" ref="BF523:BF529" si="65">IF(N523="snížená",J523,0)</f>
        <v>0</v>
      </c>
      <c r="BG523" s="200">
        <f t="shared" ref="BG523:BG529" si="66">IF(N523="zákl. přenesená",J523,0)</f>
        <v>0</v>
      </c>
      <c r="BH523" s="200">
        <f t="shared" ref="BH523:BH529" si="67">IF(N523="sníž. přenesená",J523,0)</f>
        <v>0</v>
      </c>
      <c r="BI523" s="200">
        <f t="shared" ref="BI523:BI529" si="68">IF(N523="nulová",J523,0)</f>
        <v>0</v>
      </c>
      <c r="BJ523" s="17" t="s">
        <v>85</v>
      </c>
      <c r="BK523" s="200">
        <f t="shared" ref="BK523:BK529" si="69">ROUND(I523*H523,2)</f>
        <v>0</v>
      </c>
      <c r="BL523" s="17" t="s">
        <v>235</v>
      </c>
      <c r="BM523" s="199" t="s">
        <v>2409</v>
      </c>
    </row>
    <row r="524" spans="1:65" s="2" customFormat="1" ht="16.5" customHeight="1">
      <c r="A524" s="34"/>
      <c r="B524" s="35"/>
      <c r="C524" s="187" t="s">
        <v>2410</v>
      </c>
      <c r="D524" s="187" t="s">
        <v>155</v>
      </c>
      <c r="E524" s="188" t="s">
        <v>2411</v>
      </c>
      <c r="F524" s="189" t="s">
        <v>2412</v>
      </c>
      <c r="G524" s="190" t="s">
        <v>170</v>
      </c>
      <c r="H524" s="191">
        <v>5</v>
      </c>
      <c r="I524" s="192"/>
      <c r="J524" s="193">
        <f t="shared" si="60"/>
        <v>0</v>
      </c>
      <c r="K524" s="194"/>
      <c r="L524" s="39"/>
      <c r="M524" s="195" t="s">
        <v>1</v>
      </c>
      <c r="N524" s="196" t="s">
        <v>42</v>
      </c>
      <c r="O524" s="71"/>
      <c r="P524" s="197">
        <f t="shared" si="61"/>
        <v>0</v>
      </c>
      <c r="Q524" s="197">
        <v>0</v>
      </c>
      <c r="R524" s="197">
        <f t="shared" si="62"/>
        <v>0</v>
      </c>
      <c r="S524" s="197">
        <v>1E-3</v>
      </c>
      <c r="T524" s="198">
        <f t="shared" si="63"/>
        <v>5.0000000000000001E-3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99" t="s">
        <v>235</v>
      </c>
      <c r="AT524" s="199" t="s">
        <v>155</v>
      </c>
      <c r="AU524" s="199" t="s">
        <v>87</v>
      </c>
      <c r="AY524" s="17" t="s">
        <v>152</v>
      </c>
      <c r="BE524" s="200">
        <f t="shared" si="64"/>
        <v>0</v>
      </c>
      <c r="BF524" s="200">
        <f t="shared" si="65"/>
        <v>0</v>
      </c>
      <c r="BG524" s="200">
        <f t="shared" si="66"/>
        <v>0</v>
      </c>
      <c r="BH524" s="200">
        <f t="shared" si="67"/>
        <v>0</v>
      </c>
      <c r="BI524" s="200">
        <f t="shared" si="68"/>
        <v>0</v>
      </c>
      <c r="BJ524" s="17" t="s">
        <v>85</v>
      </c>
      <c r="BK524" s="200">
        <f t="shared" si="69"/>
        <v>0</v>
      </c>
      <c r="BL524" s="17" t="s">
        <v>235</v>
      </c>
      <c r="BM524" s="199" t="s">
        <v>2413</v>
      </c>
    </row>
    <row r="525" spans="1:65" s="2" customFormat="1" ht="24.2" customHeight="1">
      <c r="A525" s="34"/>
      <c r="B525" s="35"/>
      <c r="C525" s="187" t="s">
        <v>2414</v>
      </c>
      <c r="D525" s="187" t="s">
        <v>155</v>
      </c>
      <c r="E525" s="188" t="s">
        <v>2415</v>
      </c>
      <c r="F525" s="189" t="s">
        <v>2416</v>
      </c>
      <c r="G525" s="190" t="s">
        <v>170</v>
      </c>
      <c r="H525" s="191">
        <v>8</v>
      </c>
      <c r="I525" s="192"/>
      <c r="J525" s="193">
        <f t="shared" si="60"/>
        <v>0</v>
      </c>
      <c r="K525" s="194"/>
      <c r="L525" s="39"/>
      <c r="M525" s="195" t="s">
        <v>1</v>
      </c>
      <c r="N525" s="196" t="s">
        <v>42</v>
      </c>
      <c r="O525" s="71"/>
      <c r="P525" s="197">
        <f t="shared" si="61"/>
        <v>0</v>
      </c>
      <c r="Q525" s="197">
        <v>0</v>
      </c>
      <c r="R525" s="197">
        <f t="shared" si="62"/>
        <v>0</v>
      </c>
      <c r="S525" s="197">
        <v>0</v>
      </c>
      <c r="T525" s="198">
        <f t="shared" si="63"/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9" t="s">
        <v>235</v>
      </c>
      <c r="AT525" s="199" t="s">
        <v>155</v>
      </c>
      <c r="AU525" s="199" t="s">
        <v>87</v>
      </c>
      <c r="AY525" s="17" t="s">
        <v>152</v>
      </c>
      <c r="BE525" s="200">
        <f t="shared" si="64"/>
        <v>0</v>
      </c>
      <c r="BF525" s="200">
        <f t="shared" si="65"/>
        <v>0</v>
      </c>
      <c r="BG525" s="200">
        <f t="shared" si="66"/>
        <v>0</v>
      </c>
      <c r="BH525" s="200">
        <f t="shared" si="67"/>
        <v>0</v>
      </c>
      <c r="BI525" s="200">
        <f t="shared" si="68"/>
        <v>0</v>
      </c>
      <c r="BJ525" s="17" t="s">
        <v>85</v>
      </c>
      <c r="BK525" s="200">
        <f t="shared" si="69"/>
        <v>0</v>
      </c>
      <c r="BL525" s="17" t="s">
        <v>235</v>
      </c>
      <c r="BM525" s="199" t="s">
        <v>2417</v>
      </c>
    </row>
    <row r="526" spans="1:65" s="2" customFormat="1" ht="24.2" customHeight="1">
      <c r="A526" s="34"/>
      <c r="B526" s="35"/>
      <c r="C526" s="228" t="s">
        <v>2418</v>
      </c>
      <c r="D526" s="228" t="s">
        <v>263</v>
      </c>
      <c r="E526" s="229" t="s">
        <v>2419</v>
      </c>
      <c r="F526" s="230" t="s">
        <v>2420</v>
      </c>
      <c r="G526" s="231" t="s">
        <v>170</v>
      </c>
      <c r="H526" s="232">
        <v>4</v>
      </c>
      <c r="I526" s="233"/>
      <c r="J526" s="234">
        <f t="shared" si="60"/>
        <v>0</v>
      </c>
      <c r="K526" s="235"/>
      <c r="L526" s="236"/>
      <c r="M526" s="237" t="s">
        <v>1</v>
      </c>
      <c r="N526" s="238" t="s">
        <v>42</v>
      </c>
      <c r="O526" s="71"/>
      <c r="P526" s="197">
        <f t="shared" si="61"/>
        <v>0</v>
      </c>
      <c r="Q526" s="197">
        <v>1.6199999999999999E-3</v>
      </c>
      <c r="R526" s="197">
        <f t="shared" si="62"/>
        <v>6.4799999999999996E-3</v>
      </c>
      <c r="S526" s="197">
        <v>0</v>
      </c>
      <c r="T526" s="198">
        <f t="shared" si="63"/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99" t="s">
        <v>285</v>
      </c>
      <c r="AT526" s="199" t="s">
        <v>263</v>
      </c>
      <c r="AU526" s="199" t="s">
        <v>87</v>
      </c>
      <c r="AY526" s="17" t="s">
        <v>152</v>
      </c>
      <c r="BE526" s="200">
        <f t="shared" si="64"/>
        <v>0</v>
      </c>
      <c r="BF526" s="200">
        <f t="shared" si="65"/>
        <v>0</v>
      </c>
      <c r="BG526" s="200">
        <f t="shared" si="66"/>
        <v>0</v>
      </c>
      <c r="BH526" s="200">
        <f t="shared" si="67"/>
        <v>0</v>
      </c>
      <c r="BI526" s="200">
        <f t="shared" si="68"/>
        <v>0</v>
      </c>
      <c r="BJ526" s="17" t="s">
        <v>85</v>
      </c>
      <c r="BK526" s="200">
        <f t="shared" si="69"/>
        <v>0</v>
      </c>
      <c r="BL526" s="17" t="s">
        <v>235</v>
      </c>
      <c r="BM526" s="199" t="s">
        <v>2421</v>
      </c>
    </row>
    <row r="527" spans="1:65" s="2" customFormat="1" ht="24.2" customHeight="1">
      <c r="A527" s="34"/>
      <c r="B527" s="35"/>
      <c r="C527" s="228" t="s">
        <v>2422</v>
      </c>
      <c r="D527" s="228" t="s">
        <v>263</v>
      </c>
      <c r="E527" s="229" t="s">
        <v>2423</v>
      </c>
      <c r="F527" s="230" t="s">
        <v>2424</v>
      </c>
      <c r="G527" s="231" t="s">
        <v>170</v>
      </c>
      <c r="H527" s="232">
        <v>3</v>
      </c>
      <c r="I527" s="233"/>
      <c r="J527" s="234">
        <f t="shared" si="60"/>
        <v>0</v>
      </c>
      <c r="K527" s="235"/>
      <c r="L527" s="236"/>
      <c r="M527" s="237" t="s">
        <v>1</v>
      </c>
      <c r="N527" s="238" t="s">
        <v>42</v>
      </c>
      <c r="O527" s="71"/>
      <c r="P527" s="197">
        <f t="shared" si="61"/>
        <v>0</v>
      </c>
      <c r="Q527" s="197">
        <v>1.8500000000000001E-3</v>
      </c>
      <c r="R527" s="197">
        <f t="shared" si="62"/>
        <v>5.5500000000000002E-3</v>
      </c>
      <c r="S527" s="197">
        <v>0</v>
      </c>
      <c r="T527" s="198">
        <f t="shared" si="63"/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9" t="s">
        <v>285</v>
      </c>
      <c r="AT527" s="199" t="s">
        <v>263</v>
      </c>
      <c r="AU527" s="199" t="s">
        <v>87</v>
      </c>
      <c r="AY527" s="17" t="s">
        <v>152</v>
      </c>
      <c r="BE527" s="200">
        <f t="shared" si="64"/>
        <v>0</v>
      </c>
      <c r="BF527" s="200">
        <f t="shared" si="65"/>
        <v>0</v>
      </c>
      <c r="BG527" s="200">
        <f t="shared" si="66"/>
        <v>0</v>
      </c>
      <c r="BH527" s="200">
        <f t="shared" si="67"/>
        <v>0</v>
      </c>
      <c r="BI527" s="200">
        <f t="shared" si="68"/>
        <v>0</v>
      </c>
      <c r="BJ527" s="17" t="s">
        <v>85</v>
      </c>
      <c r="BK527" s="200">
        <f t="shared" si="69"/>
        <v>0</v>
      </c>
      <c r="BL527" s="17" t="s">
        <v>235</v>
      </c>
      <c r="BM527" s="199" t="s">
        <v>2425</v>
      </c>
    </row>
    <row r="528" spans="1:65" s="2" customFormat="1" ht="24.2" customHeight="1">
      <c r="A528" s="34"/>
      <c r="B528" s="35"/>
      <c r="C528" s="228" t="s">
        <v>2426</v>
      </c>
      <c r="D528" s="228" t="s">
        <v>263</v>
      </c>
      <c r="E528" s="229" t="s">
        <v>2427</v>
      </c>
      <c r="F528" s="230" t="s">
        <v>2428</v>
      </c>
      <c r="G528" s="231" t="s">
        <v>170</v>
      </c>
      <c r="H528" s="232">
        <v>1</v>
      </c>
      <c r="I528" s="233"/>
      <c r="J528" s="234">
        <f t="shared" si="60"/>
        <v>0</v>
      </c>
      <c r="K528" s="235"/>
      <c r="L528" s="236"/>
      <c r="M528" s="237" t="s">
        <v>1</v>
      </c>
      <c r="N528" s="238" t="s">
        <v>42</v>
      </c>
      <c r="O528" s="71"/>
      <c r="P528" s="197">
        <f t="shared" si="61"/>
        <v>0</v>
      </c>
      <c r="Q528" s="197">
        <v>2.0799999999999998E-3</v>
      </c>
      <c r="R528" s="197">
        <f t="shared" si="62"/>
        <v>2.0799999999999998E-3</v>
      </c>
      <c r="S528" s="197">
        <v>0</v>
      </c>
      <c r="T528" s="198">
        <f t="shared" si="63"/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9" t="s">
        <v>285</v>
      </c>
      <c r="AT528" s="199" t="s">
        <v>263</v>
      </c>
      <c r="AU528" s="199" t="s">
        <v>87</v>
      </c>
      <c r="AY528" s="17" t="s">
        <v>152</v>
      </c>
      <c r="BE528" s="200">
        <f t="shared" si="64"/>
        <v>0</v>
      </c>
      <c r="BF528" s="200">
        <f t="shared" si="65"/>
        <v>0</v>
      </c>
      <c r="BG528" s="200">
        <f t="shared" si="66"/>
        <v>0</v>
      </c>
      <c r="BH528" s="200">
        <f t="shared" si="67"/>
        <v>0</v>
      </c>
      <c r="BI528" s="200">
        <f t="shared" si="68"/>
        <v>0</v>
      </c>
      <c r="BJ528" s="17" t="s">
        <v>85</v>
      </c>
      <c r="BK528" s="200">
        <f t="shared" si="69"/>
        <v>0</v>
      </c>
      <c r="BL528" s="17" t="s">
        <v>235</v>
      </c>
      <c r="BM528" s="199" t="s">
        <v>2429</v>
      </c>
    </row>
    <row r="529" spans="1:65" s="2" customFormat="1" ht="24.2" customHeight="1">
      <c r="A529" s="34"/>
      <c r="B529" s="35"/>
      <c r="C529" s="187" t="s">
        <v>2430</v>
      </c>
      <c r="D529" s="187" t="s">
        <v>155</v>
      </c>
      <c r="E529" s="188" t="s">
        <v>2431</v>
      </c>
      <c r="F529" s="189" t="s">
        <v>2432</v>
      </c>
      <c r="G529" s="190" t="s">
        <v>198</v>
      </c>
      <c r="H529" s="191">
        <v>3.6</v>
      </c>
      <c r="I529" s="192"/>
      <c r="J529" s="193">
        <f t="shared" si="60"/>
        <v>0</v>
      </c>
      <c r="K529" s="194"/>
      <c r="L529" s="39"/>
      <c r="M529" s="195" t="s">
        <v>1</v>
      </c>
      <c r="N529" s="196" t="s">
        <v>42</v>
      </c>
      <c r="O529" s="71"/>
      <c r="P529" s="197">
        <f t="shared" si="61"/>
        <v>0</v>
      </c>
      <c r="Q529" s="197">
        <v>0</v>
      </c>
      <c r="R529" s="197">
        <f t="shared" si="62"/>
        <v>0</v>
      </c>
      <c r="S529" s="197">
        <v>0</v>
      </c>
      <c r="T529" s="198">
        <f t="shared" si="63"/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99" t="s">
        <v>235</v>
      </c>
      <c r="AT529" s="199" t="s">
        <v>155</v>
      </c>
      <c r="AU529" s="199" t="s">
        <v>87</v>
      </c>
      <c r="AY529" s="17" t="s">
        <v>152</v>
      </c>
      <c r="BE529" s="200">
        <f t="shared" si="64"/>
        <v>0</v>
      </c>
      <c r="BF529" s="200">
        <f t="shared" si="65"/>
        <v>0</v>
      </c>
      <c r="BG529" s="200">
        <f t="shared" si="66"/>
        <v>0</v>
      </c>
      <c r="BH529" s="200">
        <f t="shared" si="67"/>
        <v>0</v>
      </c>
      <c r="BI529" s="200">
        <f t="shared" si="68"/>
        <v>0</v>
      </c>
      <c r="BJ529" s="17" t="s">
        <v>85</v>
      </c>
      <c r="BK529" s="200">
        <f t="shared" si="69"/>
        <v>0</v>
      </c>
      <c r="BL529" s="17" t="s">
        <v>235</v>
      </c>
      <c r="BM529" s="199" t="s">
        <v>2433</v>
      </c>
    </row>
    <row r="530" spans="1:65" s="13" customFormat="1" ht="11.25">
      <c r="B530" s="201"/>
      <c r="C530" s="202"/>
      <c r="D530" s="203" t="s">
        <v>161</v>
      </c>
      <c r="E530" s="204" t="s">
        <v>1</v>
      </c>
      <c r="F530" s="205" t="s">
        <v>2434</v>
      </c>
      <c r="G530" s="202"/>
      <c r="H530" s="206">
        <v>3.6</v>
      </c>
      <c r="I530" s="207"/>
      <c r="J530" s="202"/>
      <c r="K530" s="202"/>
      <c r="L530" s="208"/>
      <c r="M530" s="209"/>
      <c r="N530" s="210"/>
      <c r="O530" s="210"/>
      <c r="P530" s="210"/>
      <c r="Q530" s="210"/>
      <c r="R530" s="210"/>
      <c r="S530" s="210"/>
      <c r="T530" s="211"/>
      <c r="AT530" s="212" t="s">
        <v>161</v>
      </c>
      <c r="AU530" s="212" t="s">
        <v>87</v>
      </c>
      <c r="AV530" s="13" t="s">
        <v>87</v>
      </c>
      <c r="AW530" s="13" t="s">
        <v>34</v>
      </c>
      <c r="AX530" s="13" t="s">
        <v>85</v>
      </c>
      <c r="AY530" s="212" t="s">
        <v>152</v>
      </c>
    </row>
    <row r="531" spans="1:65" s="2" customFormat="1" ht="24.2" customHeight="1">
      <c r="A531" s="34"/>
      <c r="B531" s="35"/>
      <c r="C531" s="187" t="s">
        <v>2435</v>
      </c>
      <c r="D531" s="187" t="s">
        <v>155</v>
      </c>
      <c r="E531" s="188" t="s">
        <v>2436</v>
      </c>
      <c r="F531" s="189" t="s">
        <v>2437</v>
      </c>
      <c r="G531" s="190" t="s">
        <v>307</v>
      </c>
      <c r="H531" s="239"/>
      <c r="I531" s="192"/>
      <c r="J531" s="193">
        <f>ROUND(I531*H531,2)</f>
        <v>0</v>
      </c>
      <c r="K531" s="194"/>
      <c r="L531" s="39"/>
      <c r="M531" s="195" t="s">
        <v>1</v>
      </c>
      <c r="N531" s="196" t="s">
        <v>42</v>
      </c>
      <c r="O531" s="71"/>
      <c r="P531" s="197">
        <f>O531*H531</f>
        <v>0</v>
      </c>
      <c r="Q531" s="197">
        <v>0</v>
      </c>
      <c r="R531" s="197">
        <f>Q531*H531</f>
        <v>0</v>
      </c>
      <c r="S531" s="197">
        <v>0</v>
      </c>
      <c r="T531" s="198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9" t="s">
        <v>235</v>
      </c>
      <c r="AT531" s="199" t="s">
        <v>155</v>
      </c>
      <c r="AU531" s="199" t="s">
        <v>87</v>
      </c>
      <c r="AY531" s="17" t="s">
        <v>152</v>
      </c>
      <c r="BE531" s="200">
        <f>IF(N531="základní",J531,0)</f>
        <v>0</v>
      </c>
      <c r="BF531" s="200">
        <f>IF(N531="snížená",J531,0)</f>
        <v>0</v>
      </c>
      <c r="BG531" s="200">
        <f>IF(N531="zákl. přenesená",J531,0)</f>
        <v>0</v>
      </c>
      <c r="BH531" s="200">
        <f>IF(N531="sníž. přenesená",J531,0)</f>
        <v>0</v>
      </c>
      <c r="BI531" s="200">
        <f>IF(N531="nulová",J531,0)</f>
        <v>0</v>
      </c>
      <c r="BJ531" s="17" t="s">
        <v>85</v>
      </c>
      <c r="BK531" s="200">
        <f>ROUND(I531*H531,2)</f>
        <v>0</v>
      </c>
      <c r="BL531" s="17" t="s">
        <v>235</v>
      </c>
      <c r="BM531" s="199" t="s">
        <v>2438</v>
      </c>
    </row>
    <row r="532" spans="1:65" s="12" customFormat="1" ht="22.9" customHeight="1">
      <c r="B532" s="171"/>
      <c r="C532" s="172"/>
      <c r="D532" s="173" t="s">
        <v>76</v>
      </c>
      <c r="E532" s="185" t="s">
        <v>545</v>
      </c>
      <c r="F532" s="185" t="s">
        <v>546</v>
      </c>
      <c r="G532" s="172"/>
      <c r="H532" s="172"/>
      <c r="I532" s="175"/>
      <c r="J532" s="186">
        <f>BK532</f>
        <v>0</v>
      </c>
      <c r="K532" s="172"/>
      <c r="L532" s="177"/>
      <c r="M532" s="178"/>
      <c r="N532" s="179"/>
      <c r="O532" s="179"/>
      <c r="P532" s="180">
        <f>SUM(P533:P544)</f>
        <v>0</v>
      </c>
      <c r="Q532" s="179"/>
      <c r="R532" s="180">
        <f>SUM(R533:R544)</f>
        <v>7.2950000000000001E-2</v>
      </c>
      <c r="S532" s="179"/>
      <c r="T532" s="181">
        <f>SUM(T533:T544)</f>
        <v>7.0000000000000007E-2</v>
      </c>
      <c r="AR532" s="182" t="s">
        <v>87</v>
      </c>
      <c r="AT532" s="183" t="s">
        <v>76</v>
      </c>
      <c r="AU532" s="183" t="s">
        <v>85</v>
      </c>
      <c r="AY532" s="182" t="s">
        <v>152</v>
      </c>
      <c r="BK532" s="184">
        <f>SUM(BK533:BK544)</f>
        <v>0</v>
      </c>
    </row>
    <row r="533" spans="1:65" s="2" customFormat="1" ht="21.75" customHeight="1">
      <c r="A533" s="34"/>
      <c r="B533" s="35"/>
      <c r="C533" s="187" t="s">
        <v>2439</v>
      </c>
      <c r="D533" s="187" t="s">
        <v>155</v>
      </c>
      <c r="E533" s="188" t="s">
        <v>2440</v>
      </c>
      <c r="F533" s="189" t="s">
        <v>2441</v>
      </c>
      <c r="G533" s="190" t="s">
        <v>165</v>
      </c>
      <c r="H533" s="191">
        <v>1</v>
      </c>
      <c r="I533" s="192"/>
      <c r="J533" s="193">
        <f>ROUND(I533*H533,2)</f>
        <v>0</v>
      </c>
      <c r="K533" s="194"/>
      <c r="L533" s="39"/>
      <c r="M533" s="195" t="s">
        <v>1</v>
      </c>
      <c r="N533" s="196" t="s">
        <v>42</v>
      </c>
      <c r="O533" s="71"/>
      <c r="P533" s="197">
        <f>O533*H533</f>
        <v>0</v>
      </c>
      <c r="Q533" s="197">
        <v>2.5999999999999998E-4</v>
      </c>
      <c r="R533" s="197">
        <f>Q533*H533</f>
        <v>2.5999999999999998E-4</v>
      </c>
      <c r="S533" s="197">
        <v>0</v>
      </c>
      <c r="T533" s="198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9" t="s">
        <v>235</v>
      </c>
      <c r="AT533" s="199" t="s">
        <v>155</v>
      </c>
      <c r="AU533" s="199" t="s">
        <v>87</v>
      </c>
      <c r="AY533" s="17" t="s">
        <v>152</v>
      </c>
      <c r="BE533" s="200">
        <f>IF(N533="základní",J533,0)</f>
        <v>0</v>
      </c>
      <c r="BF533" s="200">
        <f>IF(N533="snížená",J533,0)</f>
        <v>0</v>
      </c>
      <c r="BG533" s="200">
        <f>IF(N533="zákl. přenesená",J533,0)</f>
        <v>0</v>
      </c>
      <c r="BH533" s="200">
        <f>IF(N533="sníž. přenesená",J533,0)</f>
        <v>0</v>
      </c>
      <c r="BI533" s="200">
        <f>IF(N533="nulová",J533,0)</f>
        <v>0</v>
      </c>
      <c r="BJ533" s="17" t="s">
        <v>85</v>
      </c>
      <c r="BK533" s="200">
        <f>ROUND(I533*H533,2)</f>
        <v>0</v>
      </c>
      <c r="BL533" s="17" t="s">
        <v>235</v>
      </c>
      <c r="BM533" s="199" t="s">
        <v>2442</v>
      </c>
    </row>
    <row r="534" spans="1:65" s="2" customFormat="1" ht="76.349999999999994" customHeight="1">
      <c r="A534" s="34"/>
      <c r="B534" s="35"/>
      <c r="C534" s="228" t="s">
        <v>2443</v>
      </c>
      <c r="D534" s="228" t="s">
        <v>263</v>
      </c>
      <c r="E534" s="229" t="s">
        <v>2444</v>
      </c>
      <c r="F534" s="230" t="s">
        <v>2445</v>
      </c>
      <c r="G534" s="231" t="s">
        <v>165</v>
      </c>
      <c r="H534" s="232">
        <v>1</v>
      </c>
      <c r="I534" s="233"/>
      <c r="J534" s="234">
        <f>ROUND(I534*H534,2)</f>
        <v>0</v>
      </c>
      <c r="K534" s="235"/>
      <c r="L534" s="236"/>
      <c r="M534" s="237" t="s">
        <v>1</v>
      </c>
      <c r="N534" s="238" t="s">
        <v>42</v>
      </c>
      <c r="O534" s="71"/>
      <c r="P534" s="197">
        <f>O534*H534</f>
        <v>0</v>
      </c>
      <c r="Q534" s="197">
        <v>2.4230000000000002E-2</v>
      </c>
      <c r="R534" s="197">
        <f>Q534*H534</f>
        <v>2.4230000000000002E-2</v>
      </c>
      <c r="S534" s="197">
        <v>0</v>
      </c>
      <c r="T534" s="198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9" t="s">
        <v>285</v>
      </c>
      <c r="AT534" s="199" t="s">
        <v>263</v>
      </c>
      <c r="AU534" s="199" t="s">
        <v>87</v>
      </c>
      <c r="AY534" s="17" t="s">
        <v>152</v>
      </c>
      <c r="BE534" s="200">
        <f>IF(N534="základní",J534,0)</f>
        <v>0</v>
      </c>
      <c r="BF534" s="200">
        <f>IF(N534="snížená",J534,0)</f>
        <v>0</v>
      </c>
      <c r="BG534" s="200">
        <f>IF(N534="zákl. přenesená",J534,0)</f>
        <v>0</v>
      </c>
      <c r="BH534" s="200">
        <f>IF(N534="sníž. přenesená",J534,0)</f>
        <v>0</v>
      </c>
      <c r="BI534" s="200">
        <f>IF(N534="nulová",J534,0)</f>
        <v>0</v>
      </c>
      <c r="BJ534" s="17" t="s">
        <v>85</v>
      </c>
      <c r="BK534" s="200">
        <f>ROUND(I534*H534,2)</f>
        <v>0</v>
      </c>
      <c r="BL534" s="17" t="s">
        <v>235</v>
      </c>
      <c r="BM534" s="199" t="s">
        <v>2446</v>
      </c>
    </row>
    <row r="535" spans="1:65" s="2" customFormat="1" ht="97.5">
      <c r="A535" s="34"/>
      <c r="B535" s="35"/>
      <c r="C535" s="36"/>
      <c r="D535" s="203" t="s">
        <v>172</v>
      </c>
      <c r="E535" s="36"/>
      <c r="F535" s="213" t="s">
        <v>2447</v>
      </c>
      <c r="G535" s="36"/>
      <c r="H535" s="36"/>
      <c r="I535" s="214"/>
      <c r="J535" s="36"/>
      <c r="K535" s="36"/>
      <c r="L535" s="39"/>
      <c r="M535" s="215"/>
      <c r="N535" s="216"/>
      <c r="O535" s="71"/>
      <c r="P535" s="71"/>
      <c r="Q535" s="71"/>
      <c r="R535" s="71"/>
      <c r="S535" s="71"/>
      <c r="T535" s="72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T535" s="17" t="s">
        <v>172</v>
      </c>
      <c r="AU535" s="17" t="s">
        <v>87</v>
      </c>
    </row>
    <row r="536" spans="1:65" s="2" customFormat="1" ht="16.5" customHeight="1">
      <c r="A536" s="34"/>
      <c r="B536" s="35"/>
      <c r="C536" s="228" t="s">
        <v>2448</v>
      </c>
      <c r="D536" s="228" t="s">
        <v>263</v>
      </c>
      <c r="E536" s="229" t="s">
        <v>2449</v>
      </c>
      <c r="F536" s="230" t="s">
        <v>2450</v>
      </c>
      <c r="G536" s="231" t="s">
        <v>170</v>
      </c>
      <c r="H536" s="232">
        <v>1</v>
      </c>
      <c r="I536" s="233"/>
      <c r="J536" s="234">
        <f>ROUND(I536*H536,2)</f>
        <v>0</v>
      </c>
      <c r="K536" s="235"/>
      <c r="L536" s="236"/>
      <c r="M536" s="237" t="s">
        <v>1</v>
      </c>
      <c r="N536" s="238" t="s">
        <v>42</v>
      </c>
      <c r="O536" s="71"/>
      <c r="P536" s="197">
        <f>O536*H536</f>
        <v>0</v>
      </c>
      <c r="Q536" s="197">
        <v>2.4230000000000002E-2</v>
      </c>
      <c r="R536" s="197">
        <f>Q536*H536</f>
        <v>2.4230000000000002E-2</v>
      </c>
      <c r="S536" s="197">
        <v>0</v>
      </c>
      <c r="T536" s="198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99" t="s">
        <v>285</v>
      </c>
      <c r="AT536" s="199" t="s">
        <v>263</v>
      </c>
      <c r="AU536" s="199" t="s">
        <v>87</v>
      </c>
      <c r="AY536" s="17" t="s">
        <v>152</v>
      </c>
      <c r="BE536" s="200">
        <f>IF(N536="základní",J536,0)</f>
        <v>0</v>
      </c>
      <c r="BF536" s="200">
        <f>IF(N536="snížená",J536,0)</f>
        <v>0</v>
      </c>
      <c r="BG536" s="200">
        <f>IF(N536="zákl. přenesená",J536,0)</f>
        <v>0</v>
      </c>
      <c r="BH536" s="200">
        <f>IF(N536="sníž. přenesená",J536,0)</f>
        <v>0</v>
      </c>
      <c r="BI536" s="200">
        <f>IF(N536="nulová",J536,0)</f>
        <v>0</v>
      </c>
      <c r="BJ536" s="17" t="s">
        <v>85</v>
      </c>
      <c r="BK536" s="200">
        <f>ROUND(I536*H536,2)</f>
        <v>0</v>
      </c>
      <c r="BL536" s="17" t="s">
        <v>235</v>
      </c>
      <c r="BM536" s="199" t="s">
        <v>2451</v>
      </c>
    </row>
    <row r="537" spans="1:65" s="2" customFormat="1" ht="68.25">
      <c r="A537" s="34"/>
      <c r="B537" s="35"/>
      <c r="C537" s="36"/>
      <c r="D537" s="203" t="s">
        <v>172</v>
      </c>
      <c r="E537" s="36"/>
      <c r="F537" s="213" t="s">
        <v>2452</v>
      </c>
      <c r="G537" s="36"/>
      <c r="H537" s="36"/>
      <c r="I537" s="214"/>
      <c r="J537" s="36"/>
      <c r="K537" s="36"/>
      <c r="L537" s="39"/>
      <c r="M537" s="215"/>
      <c r="N537" s="216"/>
      <c r="O537" s="71"/>
      <c r="P537" s="71"/>
      <c r="Q537" s="71"/>
      <c r="R537" s="71"/>
      <c r="S537" s="71"/>
      <c r="T537" s="72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7" t="s">
        <v>172</v>
      </c>
      <c r="AU537" s="17" t="s">
        <v>87</v>
      </c>
    </row>
    <row r="538" spans="1:65" s="2" customFormat="1" ht="16.5" customHeight="1">
      <c r="A538" s="34"/>
      <c r="B538" s="35"/>
      <c r="C538" s="228" t="s">
        <v>2453</v>
      </c>
      <c r="D538" s="228" t="s">
        <v>263</v>
      </c>
      <c r="E538" s="229" t="s">
        <v>2454</v>
      </c>
      <c r="F538" s="230" t="s">
        <v>2455</v>
      </c>
      <c r="G538" s="231" t="s">
        <v>170</v>
      </c>
      <c r="H538" s="232">
        <v>1</v>
      </c>
      <c r="I538" s="233"/>
      <c r="J538" s="234">
        <f>ROUND(I538*H538,2)</f>
        <v>0</v>
      </c>
      <c r="K538" s="235"/>
      <c r="L538" s="236"/>
      <c r="M538" s="237" t="s">
        <v>1</v>
      </c>
      <c r="N538" s="238" t="s">
        <v>42</v>
      </c>
      <c r="O538" s="71"/>
      <c r="P538" s="197">
        <f>O538*H538</f>
        <v>0</v>
      </c>
      <c r="Q538" s="197">
        <v>2.4230000000000002E-2</v>
      </c>
      <c r="R538" s="197">
        <f>Q538*H538</f>
        <v>2.4230000000000002E-2</v>
      </c>
      <c r="S538" s="197">
        <v>0</v>
      </c>
      <c r="T538" s="198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9" t="s">
        <v>285</v>
      </c>
      <c r="AT538" s="199" t="s">
        <v>263</v>
      </c>
      <c r="AU538" s="199" t="s">
        <v>87</v>
      </c>
      <c r="AY538" s="17" t="s">
        <v>152</v>
      </c>
      <c r="BE538" s="200">
        <f>IF(N538="základní",J538,0)</f>
        <v>0</v>
      </c>
      <c r="BF538" s="200">
        <f>IF(N538="snížená",J538,0)</f>
        <v>0</v>
      </c>
      <c r="BG538" s="200">
        <f>IF(N538="zákl. přenesená",J538,0)</f>
        <v>0</v>
      </c>
      <c r="BH538" s="200">
        <f>IF(N538="sníž. přenesená",J538,0)</f>
        <v>0</v>
      </c>
      <c r="BI538" s="200">
        <f>IF(N538="nulová",J538,0)</f>
        <v>0</v>
      </c>
      <c r="BJ538" s="17" t="s">
        <v>85</v>
      </c>
      <c r="BK538" s="200">
        <f>ROUND(I538*H538,2)</f>
        <v>0</v>
      </c>
      <c r="BL538" s="17" t="s">
        <v>235</v>
      </c>
      <c r="BM538" s="199" t="s">
        <v>2456</v>
      </c>
    </row>
    <row r="539" spans="1:65" s="2" customFormat="1" ht="68.25">
      <c r="A539" s="34"/>
      <c r="B539" s="35"/>
      <c r="C539" s="36"/>
      <c r="D539" s="203" t="s">
        <v>172</v>
      </c>
      <c r="E539" s="36"/>
      <c r="F539" s="213" t="s">
        <v>2457</v>
      </c>
      <c r="G539" s="36"/>
      <c r="H539" s="36"/>
      <c r="I539" s="214"/>
      <c r="J539" s="36"/>
      <c r="K539" s="36"/>
      <c r="L539" s="39"/>
      <c r="M539" s="215"/>
      <c r="N539" s="216"/>
      <c r="O539" s="71"/>
      <c r="P539" s="71"/>
      <c r="Q539" s="71"/>
      <c r="R539" s="71"/>
      <c r="S539" s="71"/>
      <c r="T539" s="72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T539" s="17" t="s">
        <v>172</v>
      </c>
      <c r="AU539" s="17" t="s">
        <v>87</v>
      </c>
    </row>
    <row r="540" spans="1:65" s="2" customFormat="1" ht="24.2" customHeight="1">
      <c r="A540" s="34"/>
      <c r="B540" s="35"/>
      <c r="C540" s="187" t="s">
        <v>2458</v>
      </c>
      <c r="D540" s="187" t="s">
        <v>155</v>
      </c>
      <c r="E540" s="188" t="s">
        <v>1576</v>
      </c>
      <c r="F540" s="189" t="s">
        <v>1577</v>
      </c>
      <c r="G540" s="190" t="s">
        <v>1144</v>
      </c>
      <c r="H540" s="191">
        <v>70</v>
      </c>
      <c r="I540" s="192"/>
      <c r="J540" s="193">
        <f>ROUND(I540*H540,2)</f>
        <v>0</v>
      </c>
      <c r="K540" s="194"/>
      <c r="L540" s="39"/>
      <c r="M540" s="195" t="s">
        <v>1</v>
      </c>
      <c r="N540" s="196" t="s">
        <v>42</v>
      </c>
      <c r="O540" s="71"/>
      <c r="P540" s="197">
        <f>O540*H540</f>
        <v>0</v>
      </c>
      <c r="Q540" s="197">
        <v>0</v>
      </c>
      <c r="R540" s="197">
        <f>Q540*H540</f>
        <v>0</v>
      </c>
      <c r="S540" s="197">
        <v>1E-3</v>
      </c>
      <c r="T540" s="198">
        <f>S540*H540</f>
        <v>7.0000000000000007E-2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99" t="s">
        <v>235</v>
      </c>
      <c r="AT540" s="199" t="s">
        <v>155</v>
      </c>
      <c r="AU540" s="199" t="s">
        <v>87</v>
      </c>
      <c r="AY540" s="17" t="s">
        <v>152</v>
      </c>
      <c r="BE540" s="200">
        <f>IF(N540="základní",J540,0)</f>
        <v>0</v>
      </c>
      <c r="BF540" s="200">
        <f>IF(N540="snížená",J540,0)</f>
        <v>0</v>
      </c>
      <c r="BG540" s="200">
        <f>IF(N540="zákl. přenesená",J540,0)</f>
        <v>0</v>
      </c>
      <c r="BH540" s="200">
        <f>IF(N540="sníž. přenesená",J540,0)</f>
        <v>0</v>
      </c>
      <c r="BI540" s="200">
        <f>IF(N540="nulová",J540,0)</f>
        <v>0</v>
      </c>
      <c r="BJ540" s="17" t="s">
        <v>85</v>
      </c>
      <c r="BK540" s="200">
        <f>ROUND(I540*H540,2)</f>
        <v>0</v>
      </c>
      <c r="BL540" s="17" t="s">
        <v>235</v>
      </c>
      <c r="BM540" s="199" t="s">
        <v>2459</v>
      </c>
    </row>
    <row r="541" spans="1:65" s="13" customFormat="1" ht="11.25">
      <c r="B541" s="201"/>
      <c r="C541" s="202"/>
      <c r="D541" s="203" t="s">
        <v>161</v>
      </c>
      <c r="E541" s="204" t="s">
        <v>1</v>
      </c>
      <c r="F541" s="205" t="s">
        <v>2460</v>
      </c>
      <c r="G541" s="202"/>
      <c r="H541" s="206">
        <v>50</v>
      </c>
      <c r="I541" s="207"/>
      <c r="J541" s="202"/>
      <c r="K541" s="202"/>
      <c r="L541" s="208"/>
      <c r="M541" s="209"/>
      <c r="N541" s="210"/>
      <c r="O541" s="210"/>
      <c r="P541" s="210"/>
      <c r="Q541" s="210"/>
      <c r="R541" s="210"/>
      <c r="S541" s="210"/>
      <c r="T541" s="211"/>
      <c r="AT541" s="212" t="s">
        <v>161</v>
      </c>
      <c r="AU541" s="212" t="s">
        <v>87</v>
      </c>
      <c r="AV541" s="13" t="s">
        <v>87</v>
      </c>
      <c r="AW541" s="13" t="s">
        <v>34</v>
      </c>
      <c r="AX541" s="13" t="s">
        <v>77</v>
      </c>
      <c r="AY541" s="212" t="s">
        <v>152</v>
      </c>
    </row>
    <row r="542" spans="1:65" s="13" customFormat="1" ht="11.25">
      <c r="B542" s="201"/>
      <c r="C542" s="202"/>
      <c r="D542" s="203" t="s">
        <v>161</v>
      </c>
      <c r="E542" s="204" t="s">
        <v>1</v>
      </c>
      <c r="F542" s="205" t="s">
        <v>2461</v>
      </c>
      <c r="G542" s="202"/>
      <c r="H542" s="206">
        <v>20</v>
      </c>
      <c r="I542" s="207"/>
      <c r="J542" s="202"/>
      <c r="K542" s="202"/>
      <c r="L542" s="208"/>
      <c r="M542" s="209"/>
      <c r="N542" s="210"/>
      <c r="O542" s="210"/>
      <c r="P542" s="210"/>
      <c r="Q542" s="210"/>
      <c r="R542" s="210"/>
      <c r="S542" s="210"/>
      <c r="T542" s="211"/>
      <c r="AT542" s="212" t="s">
        <v>161</v>
      </c>
      <c r="AU542" s="212" t="s">
        <v>87</v>
      </c>
      <c r="AV542" s="13" t="s">
        <v>87</v>
      </c>
      <c r="AW542" s="13" t="s">
        <v>34</v>
      </c>
      <c r="AX542" s="13" t="s">
        <v>77</v>
      </c>
      <c r="AY542" s="212" t="s">
        <v>152</v>
      </c>
    </row>
    <row r="543" spans="1:65" s="14" customFormat="1" ht="11.25">
      <c r="B543" s="217"/>
      <c r="C543" s="218"/>
      <c r="D543" s="203" t="s">
        <v>161</v>
      </c>
      <c r="E543" s="219" t="s">
        <v>1</v>
      </c>
      <c r="F543" s="220" t="s">
        <v>203</v>
      </c>
      <c r="G543" s="218"/>
      <c r="H543" s="221">
        <v>70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AT543" s="227" t="s">
        <v>161</v>
      </c>
      <c r="AU543" s="227" t="s">
        <v>87</v>
      </c>
      <c r="AV543" s="14" t="s">
        <v>159</v>
      </c>
      <c r="AW543" s="14" t="s">
        <v>34</v>
      </c>
      <c r="AX543" s="14" t="s">
        <v>85</v>
      </c>
      <c r="AY543" s="227" t="s">
        <v>152</v>
      </c>
    </row>
    <row r="544" spans="1:65" s="2" customFormat="1" ht="24.2" customHeight="1">
      <c r="A544" s="34"/>
      <c r="B544" s="35"/>
      <c r="C544" s="187" t="s">
        <v>2462</v>
      </c>
      <c r="D544" s="187" t="s">
        <v>155</v>
      </c>
      <c r="E544" s="188" t="s">
        <v>1579</v>
      </c>
      <c r="F544" s="189" t="s">
        <v>1580</v>
      </c>
      <c r="G544" s="190" t="s">
        <v>307</v>
      </c>
      <c r="H544" s="239"/>
      <c r="I544" s="192"/>
      <c r="J544" s="193">
        <f>ROUND(I544*H544,2)</f>
        <v>0</v>
      </c>
      <c r="K544" s="194"/>
      <c r="L544" s="39"/>
      <c r="M544" s="195" t="s">
        <v>1</v>
      </c>
      <c r="N544" s="196" t="s">
        <v>42</v>
      </c>
      <c r="O544" s="71"/>
      <c r="P544" s="197">
        <f>O544*H544</f>
        <v>0</v>
      </c>
      <c r="Q544" s="197">
        <v>0</v>
      </c>
      <c r="R544" s="197">
        <f>Q544*H544</f>
        <v>0</v>
      </c>
      <c r="S544" s="197">
        <v>0</v>
      </c>
      <c r="T544" s="198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99" t="s">
        <v>235</v>
      </c>
      <c r="AT544" s="199" t="s">
        <v>155</v>
      </c>
      <c r="AU544" s="199" t="s">
        <v>87</v>
      </c>
      <c r="AY544" s="17" t="s">
        <v>152</v>
      </c>
      <c r="BE544" s="200">
        <f>IF(N544="základní",J544,0)</f>
        <v>0</v>
      </c>
      <c r="BF544" s="200">
        <f>IF(N544="snížená",J544,0)</f>
        <v>0</v>
      </c>
      <c r="BG544" s="200">
        <f>IF(N544="zákl. přenesená",J544,0)</f>
        <v>0</v>
      </c>
      <c r="BH544" s="200">
        <f>IF(N544="sníž. přenesená",J544,0)</f>
        <v>0</v>
      </c>
      <c r="BI544" s="200">
        <f>IF(N544="nulová",J544,0)</f>
        <v>0</v>
      </c>
      <c r="BJ544" s="17" t="s">
        <v>85</v>
      </c>
      <c r="BK544" s="200">
        <f>ROUND(I544*H544,2)</f>
        <v>0</v>
      </c>
      <c r="BL544" s="17" t="s">
        <v>235</v>
      </c>
      <c r="BM544" s="199" t="s">
        <v>2463</v>
      </c>
    </row>
    <row r="545" spans="1:65" s="12" customFormat="1" ht="22.9" customHeight="1">
      <c r="B545" s="171"/>
      <c r="C545" s="172"/>
      <c r="D545" s="173" t="s">
        <v>76</v>
      </c>
      <c r="E545" s="185" t="s">
        <v>2464</v>
      </c>
      <c r="F545" s="185" t="s">
        <v>2465</v>
      </c>
      <c r="G545" s="172"/>
      <c r="H545" s="172"/>
      <c r="I545" s="175"/>
      <c r="J545" s="186">
        <f>BK545</f>
        <v>0</v>
      </c>
      <c r="K545" s="172"/>
      <c r="L545" s="177"/>
      <c r="M545" s="178"/>
      <c r="N545" s="179"/>
      <c r="O545" s="179"/>
      <c r="P545" s="180">
        <f>SUM(P546:P562)</f>
        <v>0</v>
      </c>
      <c r="Q545" s="179"/>
      <c r="R545" s="180">
        <f>SUM(R546:R562)</f>
        <v>1.7797509999999999</v>
      </c>
      <c r="S545" s="179"/>
      <c r="T545" s="181">
        <f>SUM(T546:T562)</f>
        <v>0</v>
      </c>
      <c r="AR545" s="182" t="s">
        <v>87</v>
      </c>
      <c r="AT545" s="183" t="s">
        <v>76</v>
      </c>
      <c r="AU545" s="183" t="s">
        <v>85</v>
      </c>
      <c r="AY545" s="182" t="s">
        <v>152</v>
      </c>
      <c r="BK545" s="184">
        <f>SUM(BK546:BK562)</f>
        <v>0</v>
      </c>
    </row>
    <row r="546" spans="1:65" s="2" customFormat="1" ht="16.5" customHeight="1">
      <c r="A546" s="34"/>
      <c r="B546" s="35"/>
      <c r="C546" s="187" t="s">
        <v>2466</v>
      </c>
      <c r="D546" s="187" t="s">
        <v>155</v>
      </c>
      <c r="E546" s="188" t="s">
        <v>2467</v>
      </c>
      <c r="F546" s="189" t="s">
        <v>2468</v>
      </c>
      <c r="G546" s="190" t="s">
        <v>165</v>
      </c>
      <c r="H546" s="191">
        <v>31.6</v>
      </c>
      <c r="I546" s="192"/>
      <c r="J546" s="193">
        <f>ROUND(I546*H546,2)</f>
        <v>0</v>
      </c>
      <c r="K546" s="194"/>
      <c r="L546" s="39"/>
      <c r="M546" s="195" t="s">
        <v>1</v>
      </c>
      <c r="N546" s="196" t="s">
        <v>42</v>
      </c>
      <c r="O546" s="71"/>
      <c r="P546" s="197">
        <f>O546*H546</f>
        <v>0</v>
      </c>
      <c r="Q546" s="197">
        <v>0</v>
      </c>
      <c r="R546" s="197">
        <f>Q546*H546</f>
        <v>0</v>
      </c>
      <c r="S546" s="197">
        <v>0</v>
      </c>
      <c r="T546" s="198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99" t="s">
        <v>235</v>
      </c>
      <c r="AT546" s="199" t="s">
        <v>155</v>
      </c>
      <c r="AU546" s="199" t="s">
        <v>87</v>
      </c>
      <c r="AY546" s="17" t="s">
        <v>152</v>
      </c>
      <c r="BE546" s="200">
        <f>IF(N546="základní",J546,0)</f>
        <v>0</v>
      </c>
      <c r="BF546" s="200">
        <f>IF(N546="snížená",J546,0)</f>
        <v>0</v>
      </c>
      <c r="BG546" s="200">
        <f>IF(N546="zákl. přenesená",J546,0)</f>
        <v>0</v>
      </c>
      <c r="BH546" s="200">
        <f>IF(N546="sníž. přenesená",J546,0)</f>
        <v>0</v>
      </c>
      <c r="BI546" s="200">
        <f>IF(N546="nulová",J546,0)</f>
        <v>0</v>
      </c>
      <c r="BJ546" s="17" t="s">
        <v>85</v>
      </c>
      <c r="BK546" s="200">
        <f>ROUND(I546*H546,2)</f>
        <v>0</v>
      </c>
      <c r="BL546" s="17" t="s">
        <v>235</v>
      </c>
      <c r="BM546" s="199" t="s">
        <v>2469</v>
      </c>
    </row>
    <row r="547" spans="1:65" s="13" customFormat="1" ht="11.25">
      <c r="B547" s="201"/>
      <c r="C547" s="202"/>
      <c r="D547" s="203" t="s">
        <v>161</v>
      </c>
      <c r="E547" s="204" t="s">
        <v>1</v>
      </c>
      <c r="F547" s="205" t="s">
        <v>2470</v>
      </c>
      <c r="G547" s="202"/>
      <c r="H547" s="206">
        <v>31.6</v>
      </c>
      <c r="I547" s="207"/>
      <c r="J547" s="202"/>
      <c r="K547" s="202"/>
      <c r="L547" s="208"/>
      <c r="M547" s="209"/>
      <c r="N547" s="210"/>
      <c r="O547" s="210"/>
      <c r="P547" s="210"/>
      <c r="Q547" s="210"/>
      <c r="R547" s="210"/>
      <c r="S547" s="210"/>
      <c r="T547" s="211"/>
      <c r="AT547" s="212" t="s">
        <v>161</v>
      </c>
      <c r="AU547" s="212" t="s">
        <v>87</v>
      </c>
      <c r="AV547" s="13" t="s">
        <v>87</v>
      </c>
      <c r="AW547" s="13" t="s">
        <v>34</v>
      </c>
      <c r="AX547" s="13" t="s">
        <v>85</v>
      </c>
      <c r="AY547" s="212" t="s">
        <v>152</v>
      </c>
    </row>
    <row r="548" spans="1:65" s="2" customFormat="1" ht="16.5" customHeight="1">
      <c r="A548" s="34"/>
      <c r="B548" s="35"/>
      <c r="C548" s="187" t="s">
        <v>2471</v>
      </c>
      <c r="D548" s="187" t="s">
        <v>155</v>
      </c>
      <c r="E548" s="188" t="s">
        <v>2472</v>
      </c>
      <c r="F548" s="189" t="s">
        <v>2473</v>
      </c>
      <c r="G548" s="190" t="s">
        <v>165</v>
      </c>
      <c r="H548" s="191">
        <v>31.6</v>
      </c>
      <c r="I548" s="192"/>
      <c r="J548" s="193">
        <f>ROUND(I548*H548,2)</f>
        <v>0</v>
      </c>
      <c r="K548" s="194"/>
      <c r="L548" s="39"/>
      <c r="M548" s="195" t="s">
        <v>1</v>
      </c>
      <c r="N548" s="196" t="s">
        <v>42</v>
      </c>
      <c r="O548" s="71"/>
      <c r="P548" s="197">
        <f>O548*H548</f>
        <v>0</v>
      </c>
      <c r="Q548" s="197">
        <v>2.9999999999999997E-4</v>
      </c>
      <c r="R548" s="197">
        <f>Q548*H548</f>
        <v>9.4799999999999988E-3</v>
      </c>
      <c r="S548" s="197">
        <v>0</v>
      </c>
      <c r="T548" s="198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99" t="s">
        <v>235</v>
      </c>
      <c r="AT548" s="199" t="s">
        <v>155</v>
      </c>
      <c r="AU548" s="199" t="s">
        <v>87</v>
      </c>
      <c r="AY548" s="17" t="s">
        <v>152</v>
      </c>
      <c r="BE548" s="200">
        <f>IF(N548="základní",J548,0)</f>
        <v>0</v>
      </c>
      <c r="BF548" s="200">
        <f>IF(N548="snížená",J548,0)</f>
        <v>0</v>
      </c>
      <c r="BG548" s="200">
        <f>IF(N548="zákl. přenesená",J548,0)</f>
        <v>0</v>
      </c>
      <c r="BH548" s="200">
        <f>IF(N548="sníž. přenesená",J548,0)</f>
        <v>0</v>
      </c>
      <c r="BI548" s="200">
        <f>IF(N548="nulová",J548,0)</f>
        <v>0</v>
      </c>
      <c r="BJ548" s="17" t="s">
        <v>85</v>
      </c>
      <c r="BK548" s="200">
        <f>ROUND(I548*H548,2)</f>
        <v>0</v>
      </c>
      <c r="BL548" s="17" t="s">
        <v>235</v>
      </c>
      <c r="BM548" s="199" t="s">
        <v>2474</v>
      </c>
    </row>
    <row r="549" spans="1:65" s="2" customFormat="1" ht="24.2" customHeight="1">
      <c r="A549" s="34"/>
      <c r="B549" s="35"/>
      <c r="C549" s="187" t="s">
        <v>2475</v>
      </c>
      <c r="D549" s="187" t="s">
        <v>155</v>
      </c>
      <c r="E549" s="188" t="s">
        <v>2476</v>
      </c>
      <c r="F549" s="189" t="s">
        <v>2477</v>
      </c>
      <c r="G549" s="190" t="s">
        <v>165</v>
      </c>
      <c r="H549" s="191">
        <v>31.6</v>
      </c>
      <c r="I549" s="192"/>
      <c r="J549" s="193">
        <f>ROUND(I549*H549,2)</f>
        <v>0</v>
      </c>
      <c r="K549" s="194"/>
      <c r="L549" s="39"/>
      <c r="M549" s="195" t="s">
        <v>1</v>
      </c>
      <c r="N549" s="196" t="s">
        <v>42</v>
      </c>
      <c r="O549" s="71"/>
      <c r="P549" s="197">
        <f>O549*H549</f>
        <v>0</v>
      </c>
      <c r="Q549" s="197">
        <v>2.5499999999999998E-2</v>
      </c>
      <c r="R549" s="197">
        <f>Q549*H549</f>
        <v>0.80579999999999996</v>
      </c>
      <c r="S549" s="197">
        <v>0</v>
      </c>
      <c r="T549" s="198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9" t="s">
        <v>235</v>
      </c>
      <c r="AT549" s="199" t="s">
        <v>155</v>
      </c>
      <c r="AU549" s="199" t="s">
        <v>87</v>
      </c>
      <c r="AY549" s="17" t="s">
        <v>152</v>
      </c>
      <c r="BE549" s="200">
        <f>IF(N549="základní",J549,0)</f>
        <v>0</v>
      </c>
      <c r="BF549" s="200">
        <f>IF(N549="snížená",J549,0)</f>
        <v>0</v>
      </c>
      <c r="BG549" s="200">
        <f>IF(N549="zákl. přenesená",J549,0)</f>
        <v>0</v>
      </c>
      <c r="BH549" s="200">
        <f>IF(N549="sníž. přenesená",J549,0)</f>
        <v>0</v>
      </c>
      <c r="BI549" s="200">
        <f>IF(N549="nulová",J549,0)</f>
        <v>0</v>
      </c>
      <c r="BJ549" s="17" t="s">
        <v>85</v>
      </c>
      <c r="BK549" s="200">
        <f>ROUND(I549*H549,2)</f>
        <v>0</v>
      </c>
      <c r="BL549" s="17" t="s">
        <v>235</v>
      </c>
      <c r="BM549" s="199" t="s">
        <v>2478</v>
      </c>
    </row>
    <row r="550" spans="1:65" s="2" customFormat="1" ht="24.2" customHeight="1">
      <c r="A550" s="34"/>
      <c r="B550" s="35"/>
      <c r="C550" s="187" t="s">
        <v>2479</v>
      </c>
      <c r="D550" s="187" t="s">
        <v>155</v>
      </c>
      <c r="E550" s="188" t="s">
        <v>2480</v>
      </c>
      <c r="F550" s="189" t="s">
        <v>2481</v>
      </c>
      <c r="G550" s="190" t="s">
        <v>198</v>
      </c>
      <c r="H550" s="191">
        <v>55</v>
      </c>
      <c r="I550" s="192"/>
      <c r="J550" s="193">
        <f>ROUND(I550*H550,2)</f>
        <v>0</v>
      </c>
      <c r="K550" s="194"/>
      <c r="L550" s="39"/>
      <c r="M550" s="195" t="s">
        <v>1</v>
      </c>
      <c r="N550" s="196" t="s">
        <v>42</v>
      </c>
      <c r="O550" s="71"/>
      <c r="P550" s="197">
        <f>O550*H550</f>
        <v>0</v>
      </c>
      <c r="Q550" s="197">
        <v>5.8E-4</v>
      </c>
      <c r="R550" s="197">
        <f>Q550*H550</f>
        <v>3.1899999999999998E-2</v>
      </c>
      <c r="S550" s="197">
        <v>0</v>
      </c>
      <c r="T550" s="198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99" t="s">
        <v>235</v>
      </c>
      <c r="AT550" s="199" t="s">
        <v>155</v>
      </c>
      <c r="AU550" s="199" t="s">
        <v>87</v>
      </c>
      <c r="AY550" s="17" t="s">
        <v>152</v>
      </c>
      <c r="BE550" s="200">
        <f>IF(N550="základní",J550,0)</f>
        <v>0</v>
      </c>
      <c r="BF550" s="200">
        <f>IF(N550="snížená",J550,0)</f>
        <v>0</v>
      </c>
      <c r="BG550" s="200">
        <f>IF(N550="zákl. přenesená",J550,0)</f>
        <v>0</v>
      </c>
      <c r="BH550" s="200">
        <f>IF(N550="sníž. přenesená",J550,0)</f>
        <v>0</v>
      </c>
      <c r="BI550" s="200">
        <f>IF(N550="nulová",J550,0)</f>
        <v>0</v>
      </c>
      <c r="BJ550" s="17" t="s">
        <v>85</v>
      </c>
      <c r="BK550" s="200">
        <f>ROUND(I550*H550,2)</f>
        <v>0</v>
      </c>
      <c r="BL550" s="17" t="s">
        <v>235</v>
      </c>
      <c r="BM550" s="199" t="s">
        <v>2482</v>
      </c>
    </row>
    <row r="551" spans="1:65" s="13" customFormat="1" ht="11.25">
      <c r="B551" s="201"/>
      <c r="C551" s="202"/>
      <c r="D551" s="203" t="s">
        <v>161</v>
      </c>
      <c r="E551" s="204" t="s">
        <v>1</v>
      </c>
      <c r="F551" s="205" t="s">
        <v>2483</v>
      </c>
      <c r="G551" s="202"/>
      <c r="H551" s="206">
        <v>55</v>
      </c>
      <c r="I551" s="207"/>
      <c r="J551" s="202"/>
      <c r="K551" s="202"/>
      <c r="L551" s="208"/>
      <c r="M551" s="209"/>
      <c r="N551" s="210"/>
      <c r="O551" s="210"/>
      <c r="P551" s="210"/>
      <c r="Q551" s="210"/>
      <c r="R551" s="210"/>
      <c r="S551" s="210"/>
      <c r="T551" s="211"/>
      <c r="AT551" s="212" t="s">
        <v>161</v>
      </c>
      <c r="AU551" s="212" t="s">
        <v>87</v>
      </c>
      <c r="AV551" s="13" t="s">
        <v>87</v>
      </c>
      <c r="AW551" s="13" t="s">
        <v>34</v>
      </c>
      <c r="AX551" s="13" t="s">
        <v>85</v>
      </c>
      <c r="AY551" s="212" t="s">
        <v>152</v>
      </c>
    </row>
    <row r="552" spans="1:65" s="2" customFormat="1" ht="24.2" customHeight="1">
      <c r="A552" s="34"/>
      <c r="B552" s="35"/>
      <c r="C552" s="228" t="s">
        <v>2484</v>
      </c>
      <c r="D552" s="228" t="s">
        <v>263</v>
      </c>
      <c r="E552" s="229" t="s">
        <v>2485</v>
      </c>
      <c r="F552" s="230" t="s">
        <v>2486</v>
      </c>
      <c r="G552" s="231" t="s">
        <v>198</v>
      </c>
      <c r="H552" s="232">
        <v>60.5</v>
      </c>
      <c r="I552" s="233"/>
      <c r="J552" s="234">
        <f>ROUND(I552*H552,2)</f>
        <v>0</v>
      </c>
      <c r="K552" s="235"/>
      <c r="L552" s="236"/>
      <c r="M552" s="237" t="s">
        <v>1</v>
      </c>
      <c r="N552" s="238" t="s">
        <v>42</v>
      </c>
      <c r="O552" s="71"/>
      <c r="P552" s="197">
        <f>O552*H552</f>
        <v>0</v>
      </c>
      <c r="Q552" s="197">
        <v>4.4999999999999999E-4</v>
      </c>
      <c r="R552" s="197">
        <f>Q552*H552</f>
        <v>2.7224999999999999E-2</v>
      </c>
      <c r="S552" s="197">
        <v>0</v>
      </c>
      <c r="T552" s="198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99" t="s">
        <v>285</v>
      </c>
      <c r="AT552" s="199" t="s">
        <v>263</v>
      </c>
      <c r="AU552" s="199" t="s">
        <v>87</v>
      </c>
      <c r="AY552" s="17" t="s">
        <v>152</v>
      </c>
      <c r="BE552" s="200">
        <f>IF(N552="základní",J552,0)</f>
        <v>0</v>
      </c>
      <c r="BF552" s="200">
        <f>IF(N552="snížená",J552,0)</f>
        <v>0</v>
      </c>
      <c r="BG552" s="200">
        <f>IF(N552="zákl. přenesená",J552,0)</f>
        <v>0</v>
      </c>
      <c r="BH552" s="200">
        <f>IF(N552="sníž. přenesená",J552,0)</f>
        <v>0</v>
      </c>
      <c r="BI552" s="200">
        <f>IF(N552="nulová",J552,0)</f>
        <v>0</v>
      </c>
      <c r="BJ552" s="17" t="s">
        <v>85</v>
      </c>
      <c r="BK552" s="200">
        <f>ROUND(I552*H552,2)</f>
        <v>0</v>
      </c>
      <c r="BL552" s="17" t="s">
        <v>235</v>
      </c>
      <c r="BM552" s="199" t="s">
        <v>2487</v>
      </c>
    </row>
    <row r="553" spans="1:65" s="13" customFormat="1" ht="11.25">
      <c r="B553" s="201"/>
      <c r="C553" s="202"/>
      <c r="D553" s="203" t="s">
        <v>161</v>
      </c>
      <c r="E553" s="202"/>
      <c r="F553" s="205" t="s">
        <v>2488</v>
      </c>
      <c r="G553" s="202"/>
      <c r="H553" s="206">
        <v>60.5</v>
      </c>
      <c r="I553" s="207"/>
      <c r="J553" s="202"/>
      <c r="K553" s="202"/>
      <c r="L553" s="208"/>
      <c r="M553" s="209"/>
      <c r="N553" s="210"/>
      <c r="O553" s="210"/>
      <c r="P553" s="210"/>
      <c r="Q553" s="210"/>
      <c r="R553" s="210"/>
      <c r="S553" s="210"/>
      <c r="T553" s="211"/>
      <c r="AT553" s="212" t="s">
        <v>161</v>
      </c>
      <c r="AU553" s="212" t="s">
        <v>87</v>
      </c>
      <c r="AV553" s="13" t="s">
        <v>87</v>
      </c>
      <c r="AW553" s="13" t="s">
        <v>4</v>
      </c>
      <c r="AX553" s="13" t="s">
        <v>85</v>
      </c>
      <c r="AY553" s="212" t="s">
        <v>152</v>
      </c>
    </row>
    <row r="554" spans="1:65" s="2" customFormat="1" ht="37.9" customHeight="1">
      <c r="A554" s="34"/>
      <c r="B554" s="35"/>
      <c r="C554" s="187" t="s">
        <v>2489</v>
      </c>
      <c r="D554" s="187" t="s">
        <v>155</v>
      </c>
      <c r="E554" s="188" t="s">
        <v>2490</v>
      </c>
      <c r="F554" s="189" t="s">
        <v>2491</v>
      </c>
      <c r="G554" s="190" t="s">
        <v>165</v>
      </c>
      <c r="H554" s="191">
        <v>31.6</v>
      </c>
      <c r="I554" s="192"/>
      <c r="J554" s="193">
        <f>ROUND(I554*H554,2)</f>
        <v>0</v>
      </c>
      <c r="K554" s="194"/>
      <c r="L554" s="39"/>
      <c r="M554" s="195" t="s">
        <v>1</v>
      </c>
      <c r="N554" s="196" t="s">
        <v>42</v>
      </c>
      <c r="O554" s="71"/>
      <c r="P554" s="197">
        <f>O554*H554</f>
        <v>0</v>
      </c>
      <c r="Q554" s="197">
        <v>6.8900000000000003E-3</v>
      </c>
      <c r="R554" s="197">
        <f>Q554*H554</f>
        <v>0.21772400000000003</v>
      </c>
      <c r="S554" s="197">
        <v>0</v>
      </c>
      <c r="T554" s="198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9" t="s">
        <v>235</v>
      </c>
      <c r="AT554" s="199" t="s">
        <v>155</v>
      </c>
      <c r="AU554" s="199" t="s">
        <v>87</v>
      </c>
      <c r="AY554" s="17" t="s">
        <v>152</v>
      </c>
      <c r="BE554" s="200">
        <f>IF(N554="základní",J554,0)</f>
        <v>0</v>
      </c>
      <c r="BF554" s="200">
        <f>IF(N554="snížená",J554,0)</f>
        <v>0</v>
      </c>
      <c r="BG554" s="200">
        <f>IF(N554="zákl. přenesená",J554,0)</f>
        <v>0</v>
      </c>
      <c r="BH554" s="200">
        <f>IF(N554="sníž. přenesená",J554,0)</f>
        <v>0</v>
      </c>
      <c r="BI554" s="200">
        <f>IF(N554="nulová",J554,0)</f>
        <v>0</v>
      </c>
      <c r="BJ554" s="17" t="s">
        <v>85</v>
      </c>
      <c r="BK554" s="200">
        <f>ROUND(I554*H554,2)</f>
        <v>0</v>
      </c>
      <c r="BL554" s="17" t="s">
        <v>235</v>
      </c>
      <c r="BM554" s="199" t="s">
        <v>2492</v>
      </c>
    </row>
    <row r="555" spans="1:65" s="2" customFormat="1" ht="37.9" customHeight="1">
      <c r="A555" s="34"/>
      <c r="B555" s="35"/>
      <c r="C555" s="228" t="s">
        <v>2493</v>
      </c>
      <c r="D555" s="228" t="s">
        <v>263</v>
      </c>
      <c r="E555" s="229" t="s">
        <v>2494</v>
      </c>
      <c r="F555" s="230" t="s">
        <v>2495</v>
      </c>
      <c r="G555" s="231" t="s">
        <v>165</v>
      </c>
      <c r="H555" s="232">
        <v>34.76</v>
      </c>
      <c r="I555" s="233"/>
      <c r="J555" s="234">
        <f>ROUND(I555*H555,2)</f>
        <v>0</v>
      </c>
      <c r="K555" s="235"/>
      <c r="L555" s="236"/>
      <c r="M555" s="237" t="s">
        <v>1</v>
      </c>
      <c r="N555" s="238" t="s">
        <v>42</v>
      </c>
      <c r="O555" s="71"/>
      <c r="P555" s="197">
        <f>O555*H555</f>
        <v>0</v>
      </c>
      <c r="Q555" s="197">
        <v>1.9199999999999998E-2</v>
      </c>
      <c r="R555" s="197">
        <f>Q555*H555</f>
        <v>0.66739199999999987</v>
      </c>
      <c r="S555" s="197">
        <v>0</v>
      </c>
      <c r="T555" s="198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99" t="s">
        <v>285</v>
      </c>
      <c r="AT555" s="199" t="s">
        <v>263</v>
      </c>
      <c r="AU555" s="199" t="s">
        <v>87</v>
      </c>
      <c r="AY555" s="17" t="s">
        <v>152</v>
      </c>
      <c r="BE555" s="200">
        <f>IF(N555="základní",J555,0)</f>
        <v>0</v>
      </c>
      <c r="BF555" s="200">
        <f>IF(N555="snížená",J555,0)</f>
        <v>0</v>
      </c>
      <c r="BG555" s="200">
        <f>IF(N555="zákl. přenesená",J555,0)</f>
        <v>0</v>
      </c>
      <c r="BH555" s="200">
        <f>IF(N555="sníž. přenesená",J555,0)</f>
        <v>0</v>
      </c>
      <c r="BI555" s="200">
        <f>IF(N555="nulová",J555,0)</f>
        <v>0</v>
      </c>
      <c r="BJ555" s="17" t="s">
        <v>85</v>
      </c>
      <c r="BK555" s="200">
        <f>ROUND(I555*H555,2)</f>
        <v>0</v>
      </c>
      <c r="BL555" s="17" t="s">
        <v>235</v>
      </c>
      <c r="BM555" s="199" t="s">
        <v>2496</v>
      </c>
    </row>
    <row r="556" spans="1:65" s="13" customFormat="1" ht="11.25">
      <c r="B556" s="201"/>
      <c r="C556" s="202"/>
      <c r="D556" s="203" t="s">
        <v>161</v>
      </c>
      <c r="E556" s="202"/>
      <c r="F556" s="205" t="s">
        <v>2497</v>
      </c>
      <c r="G556" s="202"/>
      <c r="H556" s="206">
        <v>34.76</v>
      </c>
      <c r="I556" s="207"/>
      <c r="J556" s="202"/>
      <c r="K556" s="202"/>
      <c r="L556" s="208"/>
      <c r="M556" s="209"/>
      <c r="N556" s="210"/>
      <c r="O556" s="210"/>
      <c r="P556" s="210"/>
      <c r="Q556" s="210"/>
      <c r="R556" s="210"/>
      <c r="S556" s="210"/>
      <c r="T556" s="211"/>
      <c r="AT556" s="212" t="s">
        <v>161</v>
      </c>
      <c r="AU556" s="212" t="s">
        <v>87</v>
      </c>
      <c r="AV556" s="13" t="s">
        <v>87</v>
      </c>
      <c r="AW556" s="13" t="s">
        <v>4</v>
      </c>
      <c r="AX556" s="13" t="s">
        <v>85</v>
      </c>
      <c r="AY556" s="212" t="s">
        <v>152</v>
      </c>
    </row>
    <row r="557" spans="1:65" s="2" customFormat="1" ht="24.2" customHeight="1">
      <c r="A557" s="34"/>
      <c r="B557" s="35"/>
      <c r="C557" s="187" t="s">
        <v>2498</v>
      </c>
      <c r="D557" s="187" t="s">
        <v>155</v>
      </c>
      <c r="E557" s="188" t="s">
        <v>2499</v>
      </c>
      <c r="F557" s="189" t="s">
        <v>2500</v>
      </c>
      <c r="G557" s="190" t="s">
        <v>165</v>
      </c>
      <c r="H557" s="191">
        <v>6.2</v>
      </c>
      <c r="I557" s="192"/>
      <c r="J557" s="193">
        <f>ROUND(I557*H557,2)</f>
        <v>0</v>
      </c>
      <c r="K557" s="194"/>
      <c r="L557" s="39"/>
      <c r="M557" s="195" t="s">
        <v>1</v>
      </c>
      <c r="N557" s="196" t="s">
        <v>42</v>
      </c>
      <c r="O557" s="71"/>
      <c r="P557" s="197">
        <f>O557*H557</f>
        <v>0</v>
      </c>
      <c r="Q557" s="197">
        <v>1.5E-3</v>
      </c>
      <c r="R557" s="197">
        <f>Q557*H557</f>
        <v>9.300000000000001E-3</v>
      </c>
      <c r="S557" s="197">
        <v>0</v>
      </c>
      <c r="T557" s="198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9" t="s">
        <v>235</v>
      </c>
      <c r="AT557" s="199" t="s">
        <v>155</v>
      </c>
      <c r="AU557" s="199" t="s">
        <v>87</v>
      </c>
      <c r="AY557" s="17" t="s">
        <v>152</v>
      </c>
      <c r="BE557" s="200">
        <f>IF(N557="základní",J557,0)</f>
        <v>0</v>
      </c>
      <c r="BF557" s="200">
        <f>IF(N557="snížená",J557,0)</f>
        <v>0</v>
      </c>
      <c r="BG557" s="200">
        <f>IF(N557="zákl. přenesená",J557,0)</f>
        <v>0</v>
      </c>
      <c r="BH557" s="200">
        <f>IF(N557="sníž. přenesená",J557,0)</f>
        <v>0</v>
      </c>
      <c r="BI557" s="200">
        <f>IF(N557="nulová",J557,0)</f>
        <v>0</v>
      </c>
      <c r="BJ557" s="17" t="s">
        <v>85</v>
      </c>
      <c r="BK557" s="200">
        <f>ROUND(I557*H557,2)</f>
        <v>0</v>
      </c>
      <c r="BL557" s="17" t="s">
        <v>235</v>
      </c>
      <c r="BM557" s="199" t="s">
        <v>2501</v>
      </c>
    </row>
    <row r="558" spans="1:65" s="13" customFormat="1" ht="11.25">
      <c r="B558" s="201"/>
      <c r="C558" s="202"/>
      <c r="D558" s="203" t="s">
        <v>161</v>
      </c>
      <c r="E558" s="204" t="s">
        <v>1</v>
      </c>
      <c r="F558" s="205" t="s">
        <v>2502</v>
      </c>
      <c r="G558" s="202"/>
      <c r="H558" s="206">
        <v>6.2</v>
      </c>
      <c r="I558" s="207"/>
      <c r="J558" s="202"/>
      <c r="K558" s="202"/>
      <c r="L558" s="208"/>
      <c r="M558" s="209"/>
      <c r="N558" s="210"/>
      <c r="O558" s="210"/>
      <c r="P558" s="210"/>
      <c r="Q558" s="210"/>
      <c r="R558" s="210"/>
      <c r="S558" s="210"/>
      <c r="T558" s="211"/>
      <c r="AT558" s="212" t="s">
        <v>161</v>
      </c>
      <c r="AU558" s="212" t="s">
        <v>87</v>
      </c>
      <c r="AV558" s="13" t="s">
        <v>87</v>
      </c>
      <c r="AW558" s="13" t="s">
        <v>34</v>
      </c>
      <c r="AX558" s="13" t="s">
        <v>85</v>
      </c>
      <c r="AY558" s="212" t="s">
        <v>152</v>
      </c>
    </row>
    <row r="559" spans="1:65" s="2" customFormat="1" ht="16.5" customHeight="1">
      <c r="A559" s="34"/>
      <c r="B559" s="35"/>
      <c r="C559" s="187" t="s">
        <v>2503</v>
      </c>
      <c r="D559" s="187" t="s">
        <v>155</v>
      </c>
      <c r="E559" s="188" t="s">
        <v>2504</v>
      </c>
      <c r="F559" s="189" t="s">
        <v>2505</v>
      </c>
      <c r="G559" s="190" t="s">
        <v>198</v>
      </c>
      <c r="H559" s="191">
        <v>55</v>
      </c>
      <c r="I559" s="192"/>
      <c r="J559" s="193">
        <f>ROUND(I559*H559,2)</f>
        <v>0</v>
      </c>
      <c r="K559" s="194"/>
      <c r="L559" s="39"/>
      <c r="M559" s="195" t="s">
        <v>1</v>
      </c>
      <c r="N559" s="196" t="s">
        <v>42</v>
      </c>
      <c r="O559" s="71"/>
      <c r="P559" s="197">
        <f>O559*H559</f>
        <v>0</v>
      </c>
      <c r="Q559" s="197">
        <v>1.2E-4</v>
      </c>
      <c r="R559" s="197">
        <f>Q559*H559</f>
        <v>6.6E-3</v>
      </c>
      <c r="S559" s="197">
        <v>0</v>
      </c>
      <c r="T559" s="198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9" t="s">
        <v>235</v>
      </c>
      <c r="AT559" s="199" t="s">
        <v>155</v>
      </c>
      <c r="AU559" s="199" t="s">
        <v>87</v>
      </c>
      <c r="AY559" s="17" t="s">
        <v>152</v>
      </c>
      <c r="BE559" s="200">
        <f>IF(N559="základní",J559,0)</f>
        <v>0</v>
      </c>
      <c r="BF559" s="200">
        <f>IF(N559="snížená",J559,0)</f>
        <v>0</v>
      </c>
      <c r="BG559" s="200">
        <f>IF(N559="zákl. přenesená",J559,0)</f>
        <v>0</v>
      </c>
      <c r="BH559" s="200">
        <f>IF(N559="sníž. přenesená",J559,0)</f>
        <v>0</v>
      </c>
      <c r="BI559" s="200">
        <f>IF(N559="nulová",J559,0)</f>
        <v>0</v>
      </c>
      <c r="BJ559" s="17" t="s">
        <v>85</v>
      </c>
      <c r="BK559" s="200">
        <f>ROUND(I559*H559,2)</f>
        <v>0</v>
      </c>
      <c r="BL559" s="17" t="s">
        <v>235</v>
      </c>
      <c r="BM559" s="199" t="s">
        <v>2506</v>
      </c>
    </row>
    <row r="560" spans="1:65" s="2" customFormat="1" ht="24.2" customHeight="1">
      <c r="A560" s="34"/>
      <c r="B560" s="35"/>
      <c r="C560" s="187" t="s">
        <v>2507</v>
      </c>
      <c r="D560" s="187" t="s">
        <v>155</v>
      </c>
      <c r="E560" s="188" t="s">
        <v>2508</v>
      </c>
      <c r="F560" s="189" t="s">
        <v>2509</v>
      </c>
      <c r="G560" s="190" t="s">
        <v>198</v>
      </c>
      <c r="H560" s="191">
        <v>55</v>
      </c>
      <c r="I560" s="192"/>
      <c r="J560" s="193">
        <f>ROUND(I560*H560,2)</f>
        <v>0</v>
      </c>
      <c r="K560" s="194"/>
      <c r="L560" s="39"/>
      <c r="M560" s="195" t="s">
        <v>1</v>
      </c>
      <c r="N560" s="196" t="s">
        <v>42</v>
      </c>
      <c r="O560" s="71"/>
      <c r="P560" s="197">
        <f>O560*H560</f>
        <v>0</v>
      </c>
      <c r="Q560" s="197">
        <v>5.0000000000000002E-5</v>
      </c>
      <c r="R560" s="197">
        <f>Q560*H560</f>
        <v>2.7500000000000003E-3</v>
      </c>
      <c r="S560" s="197">
        <v>0</v>
      </c>
      <c r="T560" s="198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9" t="s">
        <v>235</v>
      </c>
      <c r="AT560" s="199" t="s">
        <v>155</v>
      </c>
      <c r="AU560" s="199" t="s">
        <v>87</v>
      </c>
      <c r="AY560" s="17" t="s">
        <v>152</v>
      </c>
      <c r="BE560" s="200">
        <f>IF(N560="základní",J560,0)</f>
        <v>0</v>
      </c>
      <c r="BF560" s="200">
        <f>IF(N560="snížená",J560,0)</f>
        <v>0</v>
      </c>
      <c r="BG560" s="200">
        <f>IF(N560="zákl. přenesená",J560,0)</f>
        <v>0</v>
      </c>
      <c r="BH560" s="200">
        <f>IF(N560="sníž. přenesená",J560,0)</f>
        <v>0</v>
      </c>
      <c r="BI560" s="200">
        <f>IF(N560="nulová",J560,0)</f>
        <v>0</v>
      </c>
      <c r="BJ560" s="17" t="s">
        <v>85</v>
      </c>
      <c r="BK560" s="200">
        <f>ROUND(I560*H560,2)</f>
        <v>0</v>
      </c>
      <c r="BL560" s="17" t="s">
        <v>235</v>
      </c>
      <c r="BM560" s="199" t="s">
        <v>2510</v>
      </c>
    </row>
    <row r="561" spans="1:65" s="2" customFormat="1" ht="24.2" customHeight="1">
      <c r="A561" s="34"/>
      <c r="B561" s="35"/>
      <c r="C561" s="187" t="s">
        <v>2511</v>
      </c>
      <c r="D561" s="187" t="s">
        <v>155</v>
      </c>
      <c r="E561" s="188" t="s">
        <v>2512</v>
      </c>
      <c r="F561" s="189" t="s">
        <v>2513</v>
      </c>
      <c r="G561" s="190" t="s">
        <v>165</v>
      </c>
      <c r="H561" s="191">
        <v>31.6</v>
      </c>
      <c r="I561" s="192"/>
      <c r="J561" s="193">
        <f>ROUND(I561*H561,2)</f>
        <v>0</v>
      </c>
      <c r="K561" s="194"/>
      <c r="L561" s="39"/>
      <c r="M561" s="195" t="s">
        <v>1</v>
      </c>
      <c r="N561" s="196" t="s">
        <v>42</v>
      </c>
      <c r="O561" s="71"/>
      <c r="P561" s="197">
        <f>O561*H561</f>
        <v>0</v>
      </c>
      <c r="Q561" s="197">
        <v>5.0000000000000002E-5</v>
      </c>
      <c r="R561" s="197">
        <f>Q561*H561</f>
        <v>1.5800000000000002E-3</v>
      </c>
      <c r="S561" s="197">
        <v>0</v>
      </c>
      <c r="T561" s="198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99" t="s">
        <v>235</v>
      </c>
      <c r="AT561" s="199" t="s">
        <v>155</v>
      </c>
      <c r="AU561" s="199" t="s">
        <v>87</v>
      </c>
      <c r="AY561" s="17" t="s">
        <v>152</v>
      </c>
      <c r="BE561" s="200">
        <f>IF(N561="základní",J561,0)</f>
        <v>0</v>
      </c>
      <c r="BF561" s="200">
        <f>IF(N561="snížená",J561,0)</f>
        <v>0</v>
      </c>
      <c r="BG561" s="200">
        <f>IF(N561="zákl. přenesená",J561,0)</f>
        <v>0</v>
      </c>
      <c r="BH561" s="200">
        <f>IF(N561="sníž. přenesená",J561,0)</f>
        <v>0</v>
      </c>
      <c r="BI561" s="200">
        <f>IF(N561="nulová",J561,0)</f>
        <v>0</v>
      </c>
      <c r="BJ561" s="17" t="s">
        <v>85</v>
      </c>
      <c r="BK561" s="200">
        <f>ROUND(I561*H561,2)</f>
        <v>0</v>
      </c>
      <c r="BL561" s="17" t="s">
        <v>235</v>
      </c>
      <c r="BM561" s="199" t="s">
        <v>2514</v>
      </c>
    </row>
    <row r="562" spans="1:65" s="2" customFormat="1" ht="24.2" customHeight="1">
      <c r="A562" s="34"/>
      <c r="B562" s="35"/>
      <c r="C562" s="187" t="s">
        <v>2515</v>
      </c>
      <c r="D562" s="187" t="s">
        <v>155</v>
      </c>
      <c r="E562" s="188" t="s">
        <v>2516</v>
      </c>
      <c r="F562" s="189" t="s">
        <v>2517</v>
      </c>
      <c r="G562" s="190" t="s">
        <v>307</v>
      </c>
      <c r="H562" s="239"/>
      <c r="I562" s="192"/>
      <c r="J562" s="193">
        <f>ROUND(I562*H562,2)</f>
        <v>0</v>
      </c>
      <c r="K562" s="194"/>
      <c r="L562" s="39"/>
      <c r="M562" s="195" t="s">
        <v>1</v>
      </c>
      <c r="N562" s="196" t="s">
        <v>42</v>
      </c>
      <c r="O562" s="71"/>
      <c r="P562" s="197">
        <f>O562*H562</f>
        <v>0</v>
      </c>
      <c r="Q562" s="197">
        <v>0</v>
      </c>
      <c r="R562" s="197">
        <f>Q562*H562</f>
        <v>0</v>
      </c>
      <c r="S562" s="197">
        <v>0</v>
      </c>
      <c r="T562" s="198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99" t="s">
        <v>235</v>
      </c>
      <c r="AT562" s="199" t="s">
        <v>155</v>
      </c>
      <c r="AU562" s="199" t="s">
        <v>87</v>
      </c>
      <c r="AY562" s="17" t="s">
        <v>152</v>
      </c>
      <c r="BE562" s="200">
        <f>IF(N562="základní",J562,0)</f>
        <v>0</v>
      </c>
      <c r="BF562" s="200">
        <f>IF(N562="snížená",J562,0)</f>
        <v>0</v>
      </c>
      <c r="BG562" s="200">
        <f>IF(N562="zákl. přenesená",J562,0)</f>
        <v>0</v>
      </c>
      <c r="BH562" s="200">
        <f>IF(N562="sníž. přenesená",J562,0)</f>
        <v>0</v>
      </c>
      <c r="BI562" s="200">
        <f>IF(N562="nulová",J562,0)</f>
        <v>0</v>
      </c>
      <c r="BJ562" s="17" t="s">
        <v>85</v>
      </c>
      <c r="BK562" s="200">
        <f>ROUND(I562*H562,2)</f>
        <v>0</v>
      </c>
      <c r="BL562" s="17" t="s">
        <v>235</v>
      </c>
      <c r="BM562" s="199" t="s">
        <v>2518</v>
      </c>
    </row>
    <row r="563" spans="1:65" s="12" customFormat="1" ht="22.9" customHeight="1">
      <c r="B563" s="171"/>
      <c r="C563" s="172"/>
      <c r="D563" s="173" t="s">
        <v>76</v>
      </c>
      <c r="E563" s="185" t="s">
        <v>2519</v>
      </c>
      <c r="F563" s="185" t="s">
        <v>2520</v>
      </c>
      <c r="G563" s="172"/>
      <c r="H563" s="172"/>
      <c r="I563" s="175"/>
      <c r="J563" s="186">
        <f>BK563</f>
        <v>0</v>
      </c>
      <c r="K563" s="172"/>
      <c r="L563" s="177"/>
      <c r="M563" s="178"/>
      <c r="N563" s="179"/>
      <c r="O563" s="179"/>
      <c r="P563" s="180">
        <f>SUM(P564:P592)</f>
        <v>0</v>
      </c>
      <c r="Q563" s="179"/>
      <c r="R563" s="180">
        <f>SUM(R564:R592)</f>
        <v>0.78200120000000006</v>
      </c>
      <c r="S563" s="179"/>
      <c r="T563" s="181">
        <f>SUM(T564:T592)</f>
        <v>0.15657000000000001</v>
      </c>
      <c r="AR563" s="182" t="s">
        <v>87</v>
      </c>
      <c r="AT563" s="183" t="s">
        <v>76</v>
      </c>
      <c r="AU563" s="183" t="s">
        <v>85</v>
      </c>
      <c r="AY563" s="182" t="s">
        <v>152</v>
      </c>
      <c r="BK563" s="184">
        <f>SUM(BK564:BK592)</f>
        <v>0</v>
      </c>
    </row>
    <row r="564" spans="1:65" s="2" customFormat="1" ht="24.2" customHeight="1">
      <c r="A564" s="34"/>
      <c r="B564" s="35"/>
      <c r="C564" s="187" t="s">
        <v>2521</v>
      </c>
      <c r="D564" s="187" t="s">
        <v>155</v>
      </c>
      <c r="E564" s="188" t="s">
        <v>2522</v>
      </c>
      <c r="F564" s="189" t="s">
        <v>2523</v>
      </c>
      <c r="G564" s="190" t="s">
        <v>165</v>
      </c>
      <c r="H564" s="191">
        <v>47.35</v>
      </c>
      <c r="I564" s="192"/>
      <c r="J564" s="193">
        <f>ROUND(I564*H564,2)</f>
        <v>0</v>
      </c>
      <c r="K564" s="194"/>
      <c r="L564" s="39"/>
      <c r="M564" s="195" t="s">
        <v>1</v>
      </c>
      <c r="N564" s="196" t="s">
        <v>42</v>
      </c>
      <c r="O564" s="71"/>
      <c r="P564" s="197">
        <f>O564*H564</f>
        <v>0</v>
      </c>
      <c r="Q564" s="197">
        <v>0</v>
      </c>
      <c r="R564" s="197">
        <f>Q564*H564</f>
        <v>0</v>
      </c>
      <c r="S564" s="197">
        <v>3.0000000000000001E-3</v>
      </c>
      <c r="T564" s="198">
        <f>S564*H564</f>
        <v>0.14205000000000001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99" t="s">
        <v>235</v>
      </c>
      <c r="AT564" s="199" t="s">
        <v>155</v>
      </c>
      <c r="AU564" s="199" t="s">
        <v>87</v>
      </c>
      <c r="AY564" s="17" t="s">
        <v>152</v>
      </c>
      <c r="BE564" s="200">
        <f>IF(N564="základní",J564,0)</f>
        <v>0</v>
      </c>
      <c r="BF564" s="200">
        <f>IF(N564="snížená",J564,0)</f>
        <v>0</v>
      </c>
      <c r="BG564" s="200">
        <f>IF(N564="zákl. přenesená",J564,0)</f>
        <v>0</v>
      </c>
      <c r="BH564" s="200">
        <f>IF(N564="sníž. přenesená",J564,0)</f>
        <v>0</v>
      </c>
      <c r="BI564" s="200">
        <f>IF(N564="nulová",J564,0)</f>
        <v>0</v>
      </c>
      <c r="BJ564" s="17" t="s">
        <v>85</v>
      </c>
      <c r="BK564" s="200">
        <f>ROUND(I564*H564,2)</f>
        <v>0</v>
      </c>
      <c r="BL564" s="17" t="s">
        <v>235</v>
      </c>
      <c r="BM564" s="199" t="s">
        <v>2524</v>
      </c>
    </row>
    <row r="565" spans="1:65" s="13" customFormat="1" ht="11.25">
      <c r="B565" s="201"/>
      <c r="C565" s="202"/>
      <c r="D565" s="203" t="s">
        <v>161</v>
      </c>
      <c r="E565" s="204" t="s">
        <v>1</v>
      </c>
      <c r="F565" s="205" t="s">
        <v>2525</v>
      </c>
      <c r="G565" s="202"/>
      <c r="H565" s="206">
        <v>47.35</v>
      </c>
      <c r="I565" s="207"/>
      <c r="J565" s="202"/>
      <c r="K565" s="202"/>
      <c r="L565" s="208"/>
      <c r="M565" s="209"/>
      <c r="N565" s="210"/>
      <c r="O565" s="210"/>
      <c r="P565" s="210"/>
      <c r="Q565" s="210"/>
      <c r="R565" s="210"/>
      <c r="S565" s="210"/>
      <c r="T565" s="211"/>
      <c r="AT565" s="212" t="s">
        <v>161</v>
      </c>
      <c r="AU565" s="212" t="s">
        <v>87</v>
      </c>
      <c r="AV565" s="13" t="s">
        <v>87</v>
      </c>
      <c r="AW565" s="13" t="s">
        <v>34</v>
      </c>
      <c r="AX565" s="13" t="s">
        <v>85</v>
      </c>
      <c r="AY565" s="212" t="s">
        <v>152</v>
      </c>
    </row>
    <row r="566" spans="1:65" s="2" customFormat="1" ht="16.5" customHeight="1">
      <c r="A566" s="34"/>
      <c r="B566" s="35"/>
      <c r="C566" s="187" t="s">
        <v>2526</v>
      </c>
      <c r="D566" s="187" t="s">
        <v>155</v>
      </c>
      <c r="E566" s="188" t="s">
        <v>2527</v>
      </c>
      <c r="F566" s="189" t="s">
        <v>2528</v>
      </c>
      <c r="G566" s="190" t="s">
        <v>165</v>
      </c>
      <c r="H566" s="191">
        <v>47.35</v>
      </c>
      <c r="I566" s="192"/>
      <c r="J566" s="193">
        <f>ROUND(I566*H566,2)</f>
        <v>0</v>
      </c>
      <c r="K566" s="194"/>
      <c r="L566" s="39"/>
      <c r="M566" s="195" t="s">
        <v>1</v>
      </c>
      <c r="N566" s="196" t="s">
        <v>42</v>
      </c>
      <c r="O566" s="71"/>
      <c r="P566" s="197">
        <f>O566*H566</f>
        <v>0</v>
      </c>
      <c r="Q566" s="197">
        <v>0</v>
      </c>
      <c r="R566" s="197">
        <f>Q566*H566</f>
        <v>0</v>
      </c>
      <c r="S566" s="197">
        <v>0</v>
      </c>
      <c r="T566" s="198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9" t="s">
        <v>235</v>
      </c>
      <c r="AT566" s="199" t="s">
        <v>155</v>
      </c>
      <c r="AU566" s="199" t="s">
        <v>87</v>
      </c>
      <c r="AY566" s="17" t="s">
        <v>152</v>
      </c>
      <c r="BE566" s="200">
        <f>IF(N566="základní",J566,0)</f>
        <v>0</v>
      </c>
      <c r="BF566" s="200">
        <f>IF(N566="snížená",J566,0)</f>
        <v>0</v>
      </c>
      <c r="BG566" s="200">
        <f>IF(N566="zákl. přenesená",J566,0)</f>
        <v>0</v>
      </c>
      <c r="BH566" s="200">
        <f>IF(N566="sníž. přenesená",J566,0)</f>
        <v>0</v>
      </c>
      <c r="BI566" s="200">
        <f>IF(N566="nulová",J566,0)</f>
        <v>0</v>
      </c>
      <c r="BJ566" s="17" t="s">
        <v>85</v>
      </c>
      <c r="BK566" s="200">
        <f>ROUND(I566*H566,2)</f>
        <v>0</v>
      </c>
      <c r="BL566" s="17" t="s">
        <v>235</v>
      </c>
      <c r="BM566" s="199" t="s">
        <v>2529</v>
      </c>
    </row>
    <row r="567" spans="1:65" s="2" customFormat="1" ht="16.5" customHeight="1">
      <c r="A567" s="34"/>
      <c r="B567" s="35"/>
      <c r="C567" s="187" t="s">
        <v>2530</v>
      </c>
      <c r="D567" s="187" t="s">
        <v>155</v>
      </c>
      <c r="E567" s="188" t="s">
        <v>2531</v>
      </c>
      <c r="F567" s="189" t="s">
        <v>2532</v>
      </c>
      <c r="G567" s="190" t="s">
        <v>165</v>
      </c>
      <c r="H567" s="191">
        <v>45.8</v>
      </c>
      <c r="I567" s="192"/>
      <c r="J567" s="193">
        <f>ROUND(I567*H567,2)</f>
        <v>0</v>
      </c>
      <c r="K567" s="194"/>
      <c r="L567" s="39"/>
      <c r="M567" s="195" t="s">
        <v>1</v>
      </c>
      <c r="N567" s="196" t="s">
        <v>42</v>
      </c>
      <c r="O567" s="71"/>
      <c r="P567" s="197">
        <f>O567*H567</f>
        <v>0</v>
      </c>
      <c r="Q567" s="197">
        <v>0</v>
      </c>
      <c r="R567" s="197">
        <f>Q567*H567</f>
        <v>0</v>
      </c>
      <c r="S567" s="197">
        <v>0</v>
      </c>
      <c r="T567" s="198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99" t="s">
        <v>235</v>
      </c>
      <c r="AT567" s="199" t="s">
        <v>155</v>
      </c>
      <c r="AU567" s="199" t="s">
        <v>87</v>
      </c>
      <c r="AY567" s="17" t="s">
        <v>152</v>
      </c>
      <c r="BE567" s="200">
        <f>IF(N567="základní",J567,0)</f>
        <v>0</v>
      </c>
      <c r="BF567" s="200">
        <f>IF(N567="snížená",J567,0)</f>
        <v>0</v>
      </c>
      <c r="BG567" s="200">
        <f>IF(N567="zákl. přenesená",J567,0)</f>
        <v>0</v>
      </c>
      <c r="BH567" s="200">
        <f>IF(N567="sníž. přenesená",J567,0)</f>
        <v>0</v>
      </c>
      <c r="BI567" s="200">
        <f>IF(N567="nulová",J567,0)</f>
        <v>0</v>
      </c>
      <c r="BJ567" s="17" t="s">
        <v>85</v>
      </c>
      <c r="BK567" s="200">
        <f>ROUND(I567*H567,2)</f>
        <v>0</v>
      </c>
      <c r="BL567" s="17" t="s">
        <v>235</v>
      </c>
      <c r="BM567" s="199" t="s">
        <v>2533</v>
      </c>
    </row>
    <row r="568" spans="1:65" s="13" customFormat="1" ht="11.25">
      <c r="B568" s="201"/>
      <c r="C568" s="202"/>
      <c r="D568" s="203" t="s">
        <v>161</v>
      </c>
      <c r="E568" s="204" t="s">
        <v>1</v>
      </c>
      <c r="F568" s="205" t="s">
        <v>2534</v>
      </c>
      <c r="G568" s="202"/>
      <c r="H568" s="206">
        <v>45.8</v>
      </c>
      <c r="I568" s="207"/>
      <c r="J568" s="202"/>
      <c r="K568" s="202"/>
      <c r="L568" s="208"/>
      <c r="M568" s="209"/>
      <c r="N568" s="210"/>
      <c r="O568" s="210"/>
      <c r="P568" s="210"/>
      <c r="Q568" s="210"/>
      <c r="R568" s="210"/>
      <c r="S568" s="210"/>
      <c r="T568" s="211"/>
      <c r="AT568" s="212" t="s">
        <v>161</v>
      </c>
      <c r="AU568" s="212" t="s">
        <v>87</v>
      </c>
      <c r="AV568" s="13" t="s">
        <v>87</v>
      </c>
      <c r="AW568" s="13" t="s">
        <v>34</v>
      </c>
      <c r="AX568" s="13" t="s">
        <v>85</v>
      </c>
      <c r="AY568" s="212" t="s">
        <v>152</v>
      </c>
    </row>
    <row r="569" spans="1:65" s="2" customFormat="1" ht="24.2" customHeight="1">
      <c r="A569" s="34"/>
      <c r="B569" s="35"/>
      <c r="C569" s="187" t="s">
        <v>2535</v>
      </c>
      <c r="D569" s="187" t="s">
        <v>155</v>
      </c>
      <c r="E569" s="188" t="s">
        <v>2536</v>
      </c>
      <c r="F569" s="189" t="s">
        <v>2537</v>
      </c>
      <c r="G569" s="190" t="s">
        <v>165</v>
      </c>
      <c r="H569" s="191">
        <v>35</v>
      </c>
      <c r="I569" s="192"/>
      <c r="J569" s="193">
        <f>ROUND(I569*H569,2)</f>
        <v>0</v>
      </c>
      <c r="K569" s="194"/>
      <c r="L569" s="39"/>
      <c r="M569" s="195" t="s">
        <v>1</v>
      </c>
      <c r="N569" s="196" t="s">
        <v>42</v>
      </c>
      <c r="O569" s="71"/>
      <c r="P569" s="197">
        <f>O569*H569</f>
        <v>0</v>
      </c>
      <c r="Q569" s="197">
        <v>3.0000000000000001E-5</v>
      </c>
      <c r="R569" s="197">
        <f>Q569*H569</f>
        <v>1.0499999999999999E-3</v>
      </c>
      <c r="S569" s="197">
        <v>0</v>
      </c>
      <c r="T569" s="198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9" t="s">
        <v>235</v>
      </c>
      <c r="AT569" s="199" t="s">
        <v>155</v>
      </c>
      <c r="AU569" s="199" t="s">
        <v>87</v>
      </c>
      <c r="AY569" s="17" t="s">
        <v>152</v>
      </c>
      <c r="BE569" s="200">
        <f>IF(N569="základní",J569,0)</f>
        <v>0</v>
      </c>
      <c r="BF569" s="200">
        <f>IF(N569="snížená",J569,0)</f>
        <v>0</v>
      </c>
      <c r="BG569" s="200">
        <f>IF(N569="zákl. přenesená",J569,0)</f>
        <v>0</v>
      </c>
      <c r="BH569" s="200">
        <f>IF(N569="sníž. přenesená",J569,0)</f>
        <v>0</v>
      </c>
      <c r="BI569" s="200">
        <f>IF(N569="nulová",J569,0)</f>
        <v>0</v>
      </c>
      <c r="BJ569" s="17" t="s">
        <v>85</v>
      </c>
      <c r="BK569" s="200">
        <f>ROUND(I569*H569,2)</f>
        <v>0</v>
      </c>
      <c r="BL569" s="17" t="s">
        <v>235</v>
      </c>
      <c r="BM569" s="199" t="s">
        <v>2538</v>
      </c>
    </row>
    <row r="570" spans="1:65" s="13" customFormat="1" ht="11.25">
      <c r="B570" s="201"/>
      <c r="C570" s="202"/>
      <c r="D570" s="203" t="s">
        <v>161</v>
      </c>
      <c r="E570" s="204" t="s">
        <v>1</v>
      </c>
      <c r="F570" s="205" t="s">
        <v>2539</v>
      </c>
      <c r="G570" s="202"/>
      <c r="H570" s="206">
        <v>35</v>
      </c>
      <c r="I570" s="207"/>
      <c r="J570" s="202"/>
      <c r="K570" s="202"/>
      <c r="L570" s="208"/>
      <c r="M570" s="209"/>
      <c r="N570" s="210"/>
      <c r="O570" s="210"/>
      <c r="P570" s="210"/>
      <c r="Q570" s="210"/>
      <c r="R570" s="210"/>
      <c r="S570" s="210"/>
      <c r="T570" s="211"/>
      <c r="AT570" s="212" t="s">
        <v>161</v>
      </c>
      <c r="AU570" s="212" t="s">
        <v>87</v>
      </c>
      <c r="AV570" s="13" t="s">
        <v>87</v>
      </c>
      <c r="AW570" s="13" t="s">
        <v>34</v>
      </c>
      <c r="AX570" s="13" t="s">
        <v>85</v>
      </c>
      <c r="AY570" s="212" t="s">
        <v>152</v>
      </c>
    </row>
    <row r="571" spans="1:65" s="2" customFormat="1" ht="37.9" customHeight="1">
      <c r="A571" s="34"/>
      <c r="B571" s="35"/>
      <c r="C571" s="187" t="s">
        <v>2540</v>
      </c>
      <c r="D571" s="187" t="s">
        <v>155</v>
      </c>
      <c r="E571" s="188" t="s">
        <v>2541</v>
      </c>
      <c r="F571" s="189" t="s">
        <v>2542</v>
      </c>
      <c r="G571" s="190" t="s">
        <v>165</v>
      </c>
      <c r="H571" s="191">
        <v>35</v>
      </c>
      <c r="I571" s="192"/>
      <c r="J571" s="193">
        <f>ROUND(I571*H571,2)</f>
        <v>0</v>
      </c>
      <c r="K571" s="194"/>
      <c r="L571" s="39"/>
      <c r="M571" s="195" t="s">
        <v>1</v>
      </c>
      <c r="N571" s="196" t="s">
        <v>42</v>
      </c>
      <c r="O571" s="71"/>
      <c r="P571" s="197">
        <f>O571*H571</f>
        <v>0</v>
      </c>
      <c r="Q571" s="197">
        <v>1.4999999999999999E-2</v>
      </c>
      <c r="R571" s="197">
        <f>Q571*H571</f>
        <v>0.52500000000000002</v>
      </c>
      <c r="S571" s="197">
        <v>0</v>
      </c>
      <c r="T571" s="198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9" t="s">
        <v>235</v>
      </c>
      <c r="AT571" s="199" t="s">
        <v>155</v>
      </c>
      <c r="AU571" s="199" t="s">
        <v>87</v>
      </c>
      <c r="AY571" s="17" t="s">
        <v>152</v>
      </c>
      <c r="BE571" s="200">
        <f>IF(N571="základní",J571,0)</f>
        <v>0</v>
      </c>
      <c r="BF571" s="200">
        <f>IF(N571="snížená",J571,0)</f>
        <v>0</v>
      </c>
      <c r="BG571" s="200">
        <f>IF(N571="zákl. přenesená",J571,0)</f>
        <v>0</v>
      </c>
      <c r="BH571" s="200">
        <f>IF(N571="sníž. přenesená",J571,0)</f>
        <v>0</v>
      </c>
      <c r="BI571" s="200">
        <f>IF(N571="nulová",J571,0)</f>
        <v>0</v>
      </c>
      <c r="BJ571" s="17" t="s">
        <v>85</v>
      </c>
      <c r="BK571" s="200">
        <f>ROUND(I571*H571,2)</f>
        <v>0</v>
      </c>
      <c r="BL571" s="17" t="s">
        <v>235</v>
      </c>
      <c r="BM571" s="199" t="s">
        <v>2543</v>
      </c>
    </row>
    <row r="572" spans="1:65" s="2" customFormat="1" ht="16.5" customHeight="1">
      <c r="A572" s="34"/>
      <c r="B572" s="35"/>
      <c r="C572" s="187" t="s">
        <v>2544</v>
      </c>
      <c r="D572" s="187" t="s">
        <v>155</v>
      </c>
      <c r="E572" s="188" t="s">
        <v>2545</v>
      </c>
      <c r="F572" s="189" t="s">
        <v>2546</v>
      </c>
      <c r="G572" s="190" t="s">
        <v>165</v>
      </c>
      <c r="H572" s="191">
        <v>21.6</v>
      </c>
      <c r="I572" s="192"/>
      <c r="J572" s="193">
        <f>ROUND(I572*H572,2)</f>
        <v>0</v>
      </c>
      <c r="K572" s="194"/>
      <c r="L572" s="39"/>
      <c r="M572" s="195" t="s">
        <v>1</v>
      </c>
      <c r="N572" s="196" t="s">
        <v>42</v>
      </c>
      <c r="O572" s="71"/>
      <c r="P572" s="197">
        <f>O572*H572</f>
        <v>0</v>
      </c>
      <c r="Q572" s="197">
        <v>9.7999999999999997E-5</v>
      </c>
      <c r="R572" s="197">
        <f>Q572*H572</f>
        <v>2.1168000000000003E-3</v>
      </c>
      <c r="S572" s="197">
        <v>0</v>
      </c>
      <c r="T572" s="198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9" t="s">
        <v>235</v>
      </c>
      <c r="AT572" s="199" t="s">
        <v>155</v>
      </c>
      <c r="AU572" s="199" t="s">
        <v>87</v>
      </c>
      <c r="AY572" s="17" t="s">
        <v>152</v>
      </c>
      <c r="BE572" s="200">
        <f>IF(N572="základní",J572,0)</f>
        <v>0</v>
      </c>
      <c r="BF572" s="200">
        <f>IF(N572="snížená",J572,0)</f>
        <v>0</v>
      </c>
      <c r="BG572" s="200">
        <f>IF(N572="zákl. přenesená",J572,0)</f>
        <v>0</v>
      </c>
      <c r="BH572" s="200">
        <f>IF(N572="sníž. přenesená",J572,0)</f>
        <v>0</v>
      </c>
      <c r="BI572" s="200">
        <f>IF(N572="nulová",J572,0)</f>
        <v>0</v>
      </c>
      <c r="BJ572" s="17" t="s">
        <v>85</v>
      </c>
      <c r="BK572" s="200">
        <f>ROUND(I572*H572,2)</f>
        <v>0</v>
      </c>
      <c r="BL572" s="17" t="s">
        <v>235</v>
      </c>
      <c r="BM572" s="199" t="s">
        <v>2547</v>
      </c>
    </row>
    <row r="573" spans="1:65" s="13" customFormat="1" ht="11.25">
      <c r="B573" s="201"/>
      <c r="C573" s="202"/>
      <c r="D573" s="203" t="s">
        <v>161</v>
      </c>
      <c r="E573" s="204" t="s">
        <v>1</v>
      </c>
      <c r="F573" s="205" t="s">
        <v>2548</v>
      </c>
      <c r="G573" s="202"/>
      <c r="H573" s="206">
        <v>10.8</v>
      </c>
      <c r="I573" s="207"/>
      <c r="J573" s="202"/>
      <c r="K573" s="202"/>
      <c r="L573" s="208"/>
      <c r="M573" s="209"/>
      <c r="N573" s="210"/>
      <c r="O573" s="210"/>
      <c r="P573" s="210"/>
      <c r="Q573" s="210"/>
      <c r="R573" s="210"/>
      <c r="S573" s="210"/>
      <c r="T573" s="211"/>
      <c r="AT573" s="212" t="s">
        <v>161</v>
      </c>
      <c r="AU573" s="212" t="s">
        <v>87</v>
      </c>
      <c r="AV573" s="13" t="s">
        <v>87</v>
      </c>
      <c r="AW573" s="13" t="s">
        <v>34</v>
      </c>
      <c r="AX573" s="13" t="s">
        <v>85</v>
      </c>
      <c r="AY573" s="212" t="s">
        <v>152</v>
      </c>
    </row>
    <row r="574" spans="1:65" s="13" customFormat="1" ht="11.25">
      <c r="B574" s="201"/>
      <c r="C574" s="202"/>
      <c r="D574" s="203" t="s">
        <v>161</v>
      </c>
      <c r="E574" s="202"/>
      <c r="F574" s="205" t="s">
        <v>2549</v>
      </c>
      <c r="G574" s="202"/>
      <c r="H574" s="206">
        <v>21.6</v>
      </c>
      <c r="I574" s="207"/>
      <c r="J574" s="202"/>
      <c r="K574" s="202"/>
      <c r="L574" s="208"/>
      <c r="M574" s="209"/>
      <c r="N574" s="210"/>
      <c r="O574" s="210"/>
      <c r="P574" s="210"/>
      <c r="Q574" s="210"/>
      <c r="R574" s="210"/>
      <c r="S574" s="210"/>
      <c r="T574" s="211"/>
      <c r="AT574" s="212" t="s">
        <v>161</v>
      </c>
      <c r="AU574" s="212" t="s">
        <v>87</v>
      </c>
      <c r="AV574" s="13" t="s">
        <v>87</v>
      </c>
      <c r="AW574" s="13" t="s">
        <v>4</v>
      </c>
      <c r="AX574" s="13" t="s">
        <v>85</v>
      </c>
      <c r="AY574" s="212" t="s">
        <v>152</v>
      </c>
    </row>
    <row r="575" spans="1:65" s="2" customFormat="1" ht="37.9" customHeight="1">
      <c r="A575" s="34"/>
      <c r="B575" s="35"/>
      <c r="C575" s="228" t="s">
        <v>2550</v>
      </c>
      <c r="D575" s="228" t="s">
        <v>263</v>
      </c>
      <c r="E575" s="229" t="s">
        <v>2551</v>
      </c>
      <c r="F575" s="230" t="s">
        <v>2552</v>
      </c>
      <c r="G575" s="231" t="s">
        <v>165</v>
      </c>
      <c r="H575" s="232">
        <v>10.8</v>
      </c>
      <c r="I575" s="233"/>
      <c r="J575" s="234">
        <f>ROUND(I575*H575,2)</f>
        <v>0</v>
      </c>
      <c r="K575" s="235"/>
      <c r="L575" s="236"/>
      <c r="M575" s="237" t="s">
        <v>1</v>
      </c>
      <c r="N575" s="238" t="s">
        <v>42</v>
      </c>
      <c r="O575" s="71"/>
      <c r="P575" s="197">
        <f>O575*H575</f>
        <v>0</v>
      </c>
      <c r="Q575" s="197">
        <v>5.8999999999999999E-3</v>
      </c>
      <c r="R575" s="197">
        <f>Q575*H575</f>
        <v>6.3719999999999999E-2</v>
      </c>
      <c r="S575" s="197">
        <v>0</v>
      </c>
      <c r="T575" s="198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99" t="s">
        <v>285</v>
      </c>
      <c r="AT575" s="199" t="s">
        <v>263</v>
      </c>
      <c r="AU575" s="199" t="s">
        <v>87</v>
      </c>
      <c r="AY575" s="17" t="s">
        <v>152</v>
      </c>
      <c r="BE575" s="200">
        <f>IF(N575="základní",J575,0)</f>
        <v>0</v>
      </c>
      <c r="BF575" s="200">
        <f>IF(N575="snížená",J575,0)</f>
        <v>0</v>
      </c>
      <c r="BG575" s="200">
        <f>IF(N575="zákl. přenesená",J575,0)</f>
        <v>0</v>
      </c>
      <c r="BH575" s="200">
        <f>IF(N575="sníž. přenesená",J575,0)</f>
        <v>0</v>
      </c>
      <c r="BI575" s="200">
        <f>IF(N575="nulová",J575,0)</f>
        <v>0</v>
      </c>
      <c r="BJ575" s="17" t="s">
        <v>85</v>
      </c>
      <c r="BK575" s="200">
        <f>ROUND(I575*H575,2)</f>
        <v>0</v>
      </c>
      <c r="BL575" s="17" t="s">
        <v>235</v>
      </c>
      <c r="BM575" s="199" t="s">
        <v>2553</v>
      </c>
    </row>
    <row r="576" spans="1:65" s="2" customFormat="1" ht="29.25">
      <c r="A576" s="34"/>
      <c r="B576" s="35"/>
      <c r="C576" s="36"/>
      <c r="D576" s="203" t="s">
        <v>172</v>
      </c>
      <c r="E576" s="36"/>
      <c r="F576" s="213" t="s">
        <v>2554</v>
      </c>
      <c r="G576" s="36"/>
      <c r="H576" s="36"/>
      <c r="I576" s="214"/>
      <c r="J576" s="36"/>
      <c r="K576" s="36"/>
      <c r="L576" s="39"/>
      <c r="M576" s="215"/>
      <c r="N576" s="216"/>
      <c r="O576" s="71"/>
      <c r="P576" s="71"/>
      <c r="Q576" s="71"/>
      <c r="R576" s="71"/>
      <c r="S576" s="71"/>
      <c r="T576" s="72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7" t="s">
        <v>172</v>
      </c>
      <c r="AU576" s="17" t="s">
        <v>87</v>
      </c>
    </row>
    <row r="577" spans="1:65" s="13" customFormat="1" ht="11.25">
      <c r="B577" s="201"/>
      <c r="C577" s="202"/>
      <c r="D577" s="203" t="s">
        <v>161</v>
      </c>
      <c r="E577" s="202"/>
      <c r="F577" s="205" t="s">
        <v>2555</v>
      </c>
      <c r="G577" s="202"/>
      <c r="H577" s="206">
        <v>10.8</v>
      </c>
      <c r="I577" s="207"/>
      <c r="J577" s="202"/>
      <c r="K577" s="202"/>
      <c r="L577" s="208"/>
      <c r="M577" s="209"/>
      <c r="N577" s="210"/>
      <c r="O577" s="210"/>
      <c r="P577" s="210"/>
      <c r="Q577" s="210"/>
      <c r="R577" s="210"/>
      <c r="S577" s="210"/>
      <c r="T577" s="211"/>
      <c r="AT577" s="212" t="s">
        <v>161</v>
      </c>
      <c r="AU577" s="212" t="s">
        <v>87</v>
      </c>
      <c r="AV577" s="13" t="s">
        <v>87</v>
      </c>
      <c r="AW577" s="13" t="s">
        <v>4</v>
      </c>
      <c r="AX577" s="13" t="s">
        <v>85</v>
      </c>
      <c r="AY577" s="212" t="s">
        <v>152</v>
      </c>
    </row>
    <row r="578" spans="1:65" s="2" customFormat="1" ht="16.5" customHeight="1">
      <c r="A578" s="34"/>
      <c r="B578" s="35"/>
      <c r="C578" s="187" t="s">
        <v>2556</v>
      </c>
      <c r="D578" s="187" t="s">
        <v>155</v>
      </c>
      <c r="E578" s="188" t="s">
        <v>2557</v>
      </c>
      <c r="F578" s="189" t="s">
        <v>2558</v>
      </c>
      <c r="G578" s="190" t="s">
        <v>165</v>
      </c>
      <c r="H578" s="191">
        <v>45.8</v>
      </c>
      <c r="I578" s="192"/>
      <c r="J578" s="193">
        <f>ROUND(I578*H578,2)</f>
        <v>0</v>
      </c>
      <c r="K578" s="194"/>
      <c r="L578" s="39"/>
      <c r="M578" s="195" t="s">
        <v>1</v>
      </c>
      <c r="N578" s="196" t="s">
        <v>42</v>
      </c>
      <c r="O578" s="71"/>
      <c r="P578" s="197">
        <f>O578*H578</f>
        <v>0</v>
      </c>
      <c r="Q578" s="197">
        <v>2.9999999999999997E-4</v>
      </c>
      <c r="R578" s="197">
        <f>Q578*H578</f>
        <v>1.3739999999999999E-2</v>
      </c>
      <c r="S578" s="197">
        <v>0</v>
      </c>
      <c r="T578" s="198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99" t="s">
        <v>235</v>
      </c>
      <c r="AT578" s="199" t="s">
        <v>155</v>
      </c>
      <c r="AU578" s="199" t="s">
        <v>87</v>
      </c>
      <c r="AY578" s="17" t="s">
        <v>152</v>
      </c>
      <c r="BE578" s="200">
        <f>IF(N578="základní",J578,0)</f>
        <v>0</v>
      </c>
      <c r="BF578" s="200">
        <f>IF(N578="snížená",J578,0)</f>
        <v>0</v>
      </c>
      <c r="BG578" s="200">
        <f>IF(N578="zákl. přenesená",J578,0)</f>
        <v>0</v>
      </c>
      <c r="BH578" s="200">
        <f>IF(N578="sníž. přenesená",J578,0)</f>
        <v>0</v>
      </c>
      <c r="BI578" s="200">
        <f>IF(N578="nulová",J578,0)</f>
        <v>0</v>
      </c>
      <c r="BJ578" s="17" t="s">
        <v>85</v>
      </c>
      <c r="BK578" s="200">
        <f>ROUND(I578*H578,2)</f>
        <v>0</v>
      </c>
      <c r="BL578" s="17" t="s">
        <v>235</v>
      </c>
      <c r="BM578" s="199" t="s">
        <v>2559</v>
      </c>
    </row>
    <row r="579" spans="1:65" s="2" customFormat="1" ht="44.25" customHeight="1">
      <c r="A579" s="34"/>
      <c r="B579" s="35"/>
      <c r="C579" s="228" t="s">
        <v>2560</v>
      </c>
      <c r="D579" s="228" t="s">
        <v>263</v>
      </c>
      <c r="E579" s="229" t="s">
        <v>2561</v>
      </c>
      <c r="F579" s="230" t="s">
        <v>2562</v>
      </c>
      <c r="G579" s="231" t="s">
        <v>165</v>
      </c>
      <c r="H579" s="232">
        <v>52.67</v>
      </c>
      <c r="I579" s="233"/>
      <c r="J579" s="234">
        <f>ROUND(I579*H579,2)</f>
        <v>0</v>
      </c>
      <c r="K579" s="235"/>
      <c r="L579" s="236"/>
      <c r="M579" s="237" t="s">
        <v>1</v>
      </c>
      <c r="N579" s="238" t="s">
        <v>42</v>
      </c>
      <c r="O579" s="71"/>
      <c r="P579" s="197">
        <f>O579*H579</f>
        <v>0</v>
      </c>
      <c r="Q579" s="197">
        <v>2.5999999999999999E-3</v>
      </c>
      <c r="R579" s="197">
        <f>Q579*H579</f>
        <v>0.13694200000000001</v>
      </c>
      <c r="S579" s="197">
        <v>0</v>
      </c>
      <c r="T579" s="198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99" t="s">
        <v>285</v>
      </c>
      <c r="AT579" s="199" t="s">
        <v>263</v>
      </c>
      <c r="AU579" s="199" t="s">
        <v>87</v>
      </c>
      <c r="AY579" s="17" t="s">
        <v>152</v>
      </c>
      <c r="BE579" s="200">
        <f>IF(N579="základní",J579,0)</f>
        <v>0</v>
      </c>
      <c r="BF579" s="200">
        <f>IF(N579="snížená",J579,0)</f>
        <v>0</v>
      </c>
      <c r="BG579" s="200">
        <f>IF(N579="zákl. přenesená",J579,0)</f>
        <v>0</v>
      </c>
      <c r="BH579" s="200">
        <f>IF(N579="sníž. přenesená",J579,0)</f>
        <v>0</v>
      </c>
      <c r="BI579" s="200">
        <f>IF(N579="nulová",J579,0)</f>
        <v>0</v>
      </c>
      <c r="BJ579" s="17" t="s">
        <v>85</v>
      </c>
      <c r="BK579" s="200">
        <f>ROUND(I579*H579,2)</f>
        <v>0</v>
      </c>
      <c r="BL579" s="17" t="s">
        <v>235</v>
      </c>
      <c r="BM579" s="199" t="s">
        <v>2563</v>
      </c>
    </row>
    <row r="580" spans="1:65" s="13" customFormat="1" ht="11.25">
      <c r="B580" s="201"/>
      <c r="C580" s="202"/>
      <c r="D580" s="203" t="s">
        <v>161</v>
      </c>
      <c r="E580" s="202"/>
      <c r="F580" s="205" t="s">
        <v>2564</v>
      </c>
      <c r="G580" s="202"/>
      <c r="H580" s="206">
        <v>52.67</v>
      </c>
      <c r="I580" s="207"/>
      <c r="J580" s="202"/>
      <c r="K580" s="202"/>
      <c r="L580" s="208"/>
      <c r="M580" s="209"/>
      <c r="N580" s="210"/>
      <c r="O580" s="210"/>
      <c r="P580" s="210"/>
      <c r="Q580" s="210"/>
      <c r="R580" s="210"/>
      <c r="S580" s="210"/>
      <c r="T580" s="211"/>
      <c r="AT580" s="212" t="s">
        <v>161</v>
      </c>
      <c r="AU580" s="212" t="s">
        <v>87</v>
      </c>
      <c r="AV580" s="13" t="s">
        <v>87</v>
      </c>
      <c r="AW580" s="13" t="s">
        <v>4</v>
      </c>
      <c r="AX580" s="13" t="s">
        <v>85</v>
      </c>
      <c r="AY580" s="212" t="s">
        <v>152</v>
      </c>
    </row>
    <row r="581" spans="1:65" s="2" customFormat="1" ht="24.2" customHeight="1">
      <c r="A581" s="34"/>
      <c r="B581" s="35"/>
      <c r="C581" s="187" t="s">
        <v>2565</v>
      </c>
      <c r="D581" s="187" t="s">
        <v>155</v>
      </c>
      <c r="E581" s="188" t="s">
        <v>2566</v>
      </c>
      <c r="F581" s="189" t="s">
        <v>2567</v>
      </c>
      <c r="G581" s="190" t="s">
        <v>198</v>
      </c>
      <c r="H581" s="191">
        <v>23</v>
      </c>
      <c r="I581" s="192"/>
      <c r="J581" s="193">
        <f>ROUND(I581*H581,2)</f>
        <v>0</v>
      </c>
      <c r="K581" s="194"/>
      <c r="L581" s="39"/>
      <c r="M581" s="195" t="s">
        <v>1</v>
      </c>
      <c r="N581" s="196" t="s">
        <v>42</v>
      </c>
      <c r="O581" s="71"/>
      <c r="P581" s="197">
        <f>O581*H581</f>
        <v>0</v>
      </c>
      <c r="Q581" s="197">
        <v>0</v>
      </c>
      <c r="R581" s="197">
        <f>Q581*H581</f>
        <v>0</v>
      </c>
      <c r="S581" s="197">
        <v>0</v>
      </c>
      <c r="T581" s="198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9" t="s">
        <v>235</v>
      </c>
      <c r="AT581" s="199" t="s">
        <v>155</v>
      </c>
      <c r="AU581" s="199" t="s">
        <v>87</v>
      </c>
      <c r="AY581" s="17" t="s">
        <v>152</v>
      </c>
      <c r="BE581" s="200">
        <f>IF(N581="základní",J581,0)</f>
        <v>0</v>
      </c>
      <c r="BF581" s="200">
        <f>IF(N581="snížená",J581,0)</f>
        <v>0</v>
      </c>
      <c r="BG581" s="200">
        <f>IF(N581="zákl. přenesená",J581,0)</f>
        <v>0</v>
      </c>
      <c r="BH581" s="200">
        <f>IF(N581="sníž. přenesená",J581,0)</f>
        <v>0</v>
      </c>
      <c r="BI581" s="200">
        <f>IF(N581="nulová",J581,0)</f>
        <v>0</v>
      </c>
      <c r="BJ581" s="17" t="s">
        <v>85</v>
      </c>
      <c r="BK581" s="200">
        <f>ROUND(I581*H581,2)</f>
        <v>0</v>
      </c>
      <c r="BL581" s="17" t="s">
        <v>235</v>
      </c>
      <c r="BM581" s="199" t="s">
        <v>2568</v>
      </c>
    </row>
    <row r="582" spans="1:65" s="2" customFormat="1" ht="21.75" customHeight="1">
      <c r="A582" s="34"/>
      <c r="B582" s="35"/>
      <c r="C582" s="187" t="s">
        <v>2569</v>
      </c>
      <c r="D582" s="187" t="s">
        <v>155</v>
      </c>
      <c r="E582" s="188" t="s">
        <v>2570</v>
      </c>
      <c r="F582" s="189" t="s">
        <v>2571</v>
      </c>
      <c r="G582" s="190" t="s">
        <v>198</v>
      </c>
      <c r="H582" s="191">
        <v>48.4</v>
      </c>
      <c r="I582" s="192"/>
      <c r="J582" s="193">
        <f>ROUND(I582*H582,2)</f>
        <v>0</v>
      </c>
      <c r="K582" s="194"/>
      <c r="L582" s="39"/>
      <c r="M582" s="195" t="s">
        <v>1</v>
      </c>
      <c r="N582" s="196" t="s">
        <v>42</v>
      </c>
      <c r="O582" s="71"/>
      <c r="P582" s="197">
        <f>O582*H582</f>
        <v>0</v>
      </c>
      <c r="Q582" s="197">
        <v>0</v>
      </c>
      <c r="R582" s="197">
        <f>Q582*H582</f>
        <v>0</v>
      </c>
      <c r="S582" s="197">
        <v>2.9999999999999997E-4</v>
      </c>
      <c r="T582" s="198">
        <f>S582*H582</f>
        <v>1.4519999999999998E-2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9" t="s">
        <v>235</v>
      </c>
      <c r="AT582" s="199" t="s">
        <v>155</v>
      </c>
      <c r="AU582" s="199" t="s">
        <v>87</v>
      </c>
      <c r="AY582" s="17" t="s">
        <v>152</v>
      </c>
      <c r="BE582" s="200">
        <f>IF(N582="základní",J582,0)</f>
        <v>0</v>
      </c>
      <c r="BF582" s="200">
        <f>IF(N582="snížená",J582,0)</f>
        <v>0</v>
      </c>
      <c r="BG582" s="200">
        <f>IF(N582="zákl. přenesená",J582,0)</f>
        <v>0</v>
      </c>
      <c r="BH582" s="200">
        <f>IF(N582="sníž. přenesená",J582,0)</f>
        <v>0</v>
      </c>
      <c r="BI582" s="200">
        <f>IF(N582="nulová",J582,0)</f>
        <v>0</v>
      </c>
      <c r="BJ582" s="17" t="s">
        <v>85</v>
      </c>
      <c r="BK582" s="200">
        <f>ROUND(I582*H582,2)</f>
        <v>0</v>
      </c>
      <c r="BL582" s="17" t="s">
        <v>235</v>
      </c>
      <c r="BM582" s="199" t="s">
        <v>2572</v>
      </c>
    </row>
    <row r="583" spans="1:65" s="13" customFormat="1" ht="11.25">
      <c r="B583" s="201"/>
      <c r="C583" s="202"/>
      <c r="D583" s="203" t="s">
        <v>161</v>
      </c>
      <c r="E583" s="204" t="s">
        <v>1</v>
      </c>
      <c r="F583" s="205" t="s">
        <v>2573</v>
      </c>
      <c r="G583" s="202"/>
      <c r="H583" s="206">
        <v>48.4</v>
      </c>
      <c r="I583" s="207"/>
      <c r="J583" s="202"/>
      <c r="K583" s="202"/>
      <c r="L583" s="208"/>
      <c r="M583" s="209"/>
      <c r="N583" s="210"/>
      <c r="O583" s="210"/>
      <c r="P583" s="210"/>
      <c r="Q583" s="210"/>
      <c r="R583" s="210"/>
      <c r="S583" s="210"/>
      <c r="T583" s="211"/>
      <c r="AT583" s="212" t="s">
        <v>161</v>
      </c>
      <c r="AU583" s="212" t="s">
        <v>87</v>
      </c>
      <c r="AV583" s="13" t="s">
        <v>87</v>
      </c>
      <c r="AW583" s="13" t="s">
        <v>34</v>
      </c>
      <c r="AX583" s="13" t="s">
        <v>85</v>
      </c>
      <c r="AY583" s="212" t="s">
        <v>152</v>
      </c>
    </row>
    <row r="584" spans="1:65" s="2" customFormat="1" ht="16.5" customHeight="1">
      <c r="A584" s="34"/>
      <c r="B584" s="35"/>
      <c r="C584" s="187" t="s">
        <v>2574</v>
      </c>
      <c r="D584" s="187" t="s">
        <v>155</v>
      </c>
      <c r="E584" s="188" t="s">
        <v>2575</v>
      </c>
      <c r="F584" s="189" t="s">
        <v>2576</v>
      </c>
      <c r="G584" s="190" t="s">
        <v>198</v>
      </c>
      <c r="H584" s="191">
        <v>49.2</v>
      </c>
      <c r="I584" s="192"/>
      <c r="J584" s="193">
        <f>ROUND(I584*H584,2)</f>
        <v>0</v>
      </c>
      <c r="K584" s="194"/>
      <c r="L584" s="39"/>
      <c r="M584" s="195" t="s">
        <v>1</v>
      </c>
      <c r="N584" s="196" t="s">
        <v>42</v>
      </c>
      <c r="O584" s="71"/>
      <c r="P584" s="197">
        <f>O584*H584</f>
        <v>0</v>
      </c>
      <c r="Q584" s="197">
        <v>1.0000000000000001E-5</v>
      </c>
      <c r="R584" s="197">
        <f>Q584*H584</f>
        <v>4.9200000000000003E-4</v>
      </c>
      <c r="S584" s="197">
        <v>0</v>
      </c>
      <c r="T584" s="198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9" t="s">
        <v>235</v>
      </c>
      <c r="AT584" s="199" t="s">
        <v>155</v>
      </c>
      <c r="AU584" s="199" t="s">
        <v>87</v>
      </c>
      <c r="AY584" s="17" t="s">
        <v>152</v>
      </c>
      <c r="BE584" s="200">
        <f>IF(N584="základní",J584,0)</f>
        <v>0</v>
      </c>
      <c r="BF584" s="200">
        <f>IF(N584="snížená",J584,0)</f>
        <v>0</v>
      </c>
      <c r="BG584" s="200">
        <f>IF(N584="zákl. přenesená",J584,0)</f>
        <v>0</v>
      </c>
      <c r="BH584" s="200">
        <f>IF(N584="sníž. přenesená",J584,0)</f>
        <v>0</v>
      </c>
      <c r="BI584" s="200">
        <f>IF(N584="nulová",J584,0)</f>
        <v>0</v>
      </c>
      <c r="BJ584" s="17" t="s">
        <v>85</v>
      </c>
      <c r="BK584" s="200">
        <f>ROUND(I584*H584,2)</f>
        <v>0</v>
      </c>
      <c r="BL584" s="17" t="s">
        <v>235</v>
      </c>
      <c r="BM584" s="199" t="s">
        <v>2577</v>
      </c>
    </row>
    <row r="585" spans="1:65" s="13" customFormat="1" ht="11.25">
      <c r="B585" s="201"/>
      <c r="C585" s="202"/>
      <c r="D585" s="203" t="s">
        <v>161</v>
      </c>
      <c r="E585" s="204" t="s">
        <v>1</v>
      </c>
      <c r="F585" s="205" t="s">
        <v>2578</v>
      </c>
      <c r="G585" s="202"/>
      <c r="H585" s="206">
        <v>49.2</v>
      </c>
      <c r="I585" s="207"/>
      <c r="J585" s="202"/>
      <c r="K585" s="202"/>
      <c r="L585" s="208"/>
      <c r="M585" s="209"/>
      <c r="N585" s="210"/>
      <c r="O585" s="210"/>
      <c r="P585" s="210"/>
      <c r="Q585" s="210"/>
      <c r="R585" s="210"/>
      <c r="S585" s="210"/>
      <c r="T585" s="211"/>
      <c r="AT585" s="212" t="s">
        <v>161</v>
      </c>
      <c r="AU585" s="212" t="s">
        <v>87</v>
      </c>
      <c r="AV585" s="13" t="s">
        <v>87</v>
      </c>
      <c r="AW585" s="13" t="s">
        <v>34</v>
      </c>
      <c r="AX585" s="13" t="s">
        <v>85</v>
      </c>
      <c r="AY585" s="212" t="s">
        <v>152</v>
      </c>
    </row>
    <row r="586" spans="1:65" s="2" customFormat="1" ht="16.5" customHeight="1">
      <c r="A586" s="34"/>
      <c r="B586" s="35"/>
      <c r="C586" s="228" t="s">
        <v>2579</v>
      </c>
      <c r="D586" s="228" t="s">
        <v>263</v>
      </c>
      <c r="E586" s="229" t="s">
        <v>2580</v>
      </c>
      <c r="F586" s="230" t="s">
        <v>2581</v>
      </c>
      <c r="G586" s="231" t="s">
        <v>198</v>
      </c>
      <c r="H586" s="232">
        <v>56.58</v>
      </c>
      <c r="I586" s="233"/>
      <c r="J586" s="234">
        <f>ROUND(I586*H586,2)</f>
        <v>0</v>
      </c>
      <c r="K586" s="235"/>
      <c r="L586" s="236"/>
      <c r="M586" s="237" t="s">
        <v>1</v>
      </c>
      <c r="N586" s="238" t="s">
        <v>42</v>
      </c>
      <c r="O586" s="71"/>
      <c r="P586" s="197">
        <f>O586*H586</f>
        <v>0</v>
      </c>
      <c r="Q586" s="197">
        <v>3.8000000000000002E-4</v>
      </c>
      <c r="R586" s="197">
        <f>Q586*H586</f>
        <v>2.1500399999999999E-2</v>
      </c>
      <c r="S586" s="197">
        <v>0</v>
      </c>
      <c r="T586" s="198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99" t="s">
        <v>285</v>
      </c>
      <c r="AT586" s="199" t="s">
        <v>263</v>
      </c>
      <c r="AU586" s="199" t="s">
        <v>87</v>
      </c>
      <c r="AY586" s="17" t="s">
        <v>152</v>
      </c>
      <c r="BE586" s="200">
        <f>IF(N586="základní",J586,0)</f>
        <v>0</v>
      </c>
      <c r="BF586" s="200">
        <f>IF(N586="snížená",J586,0)</f>
        <v>0</v>
      </c>
      <c r="BG586" s="200">
        <f>IF(N586="zákl. přenesená",J586,0)</f>
        <v>0</v>
      </c>
      <c r="BH586" s="200">
        <f>IF(N586="sníž. přenesená",J586,0)</f>
        <v>0</v>
      </c>
      <c r="BI586" s="200">
        <f>IF(N586="nulová",J586,0)</f>
        <v>0</v>
      </c>
      <c r="BJ586" s="17" t="s">
        <v>85</v>
      </c>
      <c r="BK586" s="200">
        <f>ROUND(I586*H586,2)</f>
        <v>0</v>
      </c>
      <c r="BL586" s="17" t="s">
        <v>235</v>
      </c>
      <c r="BM586" s="199" t="s">
        <v>2582</v>
      </c>
    </row>
    <row r="587" spans="1:65" s="13" customFormat="1" ht="11.25">
      <c r="B587" s="201"/>
      <c r="C587" s="202"/>
      <c r="D587" s="203" t="s">
        <v>161</v>
      </c>
      <c r="E587" s="202"/>
      <c r="F587" s="205" t="s">
        <v>2583</v>
      </c>
      <c r="G587" s="202"/>
      <c r="H587" s="206">
        <v>56.58</v>
      </c>
      <c r="I587" s="207"/>
      <c r="J587" s="202"/>
      <c r="K587" s="202"/>
      <c r="L587" s="208"/>
      <c r="M587" s="209"/>
      <c r="N587" s="210"/>
      <c r="O587" s="210"/>
      <c r="P587" s="210"/>
      <c r="Q587" s="210"/>
      <c r="R587" s="210"/>
      <c r="S587" s="210"/>
      <c r="T587" s="211"/>
      <c r="AT587" s="212" t="s">
        <v>161</v>
      </c>
      <c r="AU587" s="212" t="s">
        <v>87</v>
      </c>
      <c r="AV587" s="13" t="s">
        <v>87</v>
      </c>
      <c r="AW587" s="13" t="s">
        <v>4</v>
      </c>
      <c r="AX587" s="13" t="s">
        <v>85</v>
      </c>
      <c r="AY587" s="212" t="s">
        <v>152</v>
      </c>
    </row>
    <row r="588" spans="1:65" s="2" customFormat="1" ht="16.5" customHeight="1">
      <c r="A588" s="34"/>
      <c r="B588" s="35"/>
      <c r="C588" s="187" t="s">
        <v>2584</v>
      </c>
      <c r="D588" s="187" t="s">
        <v>155</v>
      </c>
      <c r="E588" s="188" t="s">
        <v>2585</v>
      </c>
      <c r="F588" s="189" t="s">
        <v>2586</v>
      </c>
      <c r="G588" s="190" t="s">
        <v>165</v>
      </c>
      <c r="H588" s="191">
        <v>3.2</v>
      </c>
      <c r="I588" s="192"/>
      <c r="J588" s="193">
        <f>ROUND(I588*H588,2)</f>
        <v>0</v>
      </c>
      <c r="K588" s="194"/>
      <c r="L588" s="39"/>
      <c r="M588" s="195" t="s">
        <v>1</v>
      </c>
      <c r="N588" s="196" t="s">
        <v>42</v>
      </c>
      <c r="O588" s="71"/>
      <c r="P588" s="197">
        <f>O588*H588</f>
        <v>0</v>
      </c>
      <c r="Q588" s="197">
        <v>5.9999999999999995E-4</v>
      </c>
      <c r="R588" s="197">
        <f>Q588*H588</f>
        <v>1.9199999999999998E-3</v>
      </c>
      <c r="S588" s="197">
        <v>0</v>
      </c>
      <c r="T588" s="198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99" t="s">
        <v>235</v>
      </c>
      <c r="AT588" s="199" t="s">
        <v>155</v>
      </c>
      <c r="AU588" s="199" t="s">
        <v>87</v>
      </c>
      <c r="AY588" s="17" t="s">
        <v>152</v>
      </c>
      <c r="BE588" s="200">
        <f>IF(N588="základní",J588,0)</f>
        <v>0</v>
      </c>
      <c r="BF588" s="200">
        <f>IF(N588="snížená",J588,0)</f>
        <v>0</v>
      </c>
      <c r="BG588" s="200">
        <f>IF(N588="zákl. přenesená",J588,0)</f>
        <v>0</v>
      </c>
      <c r="BH588" s="200">
        <f>IF(N588="sníž. přenesená",J588,0)</f>
        <v>0</v>
      </c>
      <c r="BI588" s="200">
        <f>IF(N588="nulová",J588,0)</f>
        <v>0</v>
      </c>
      <c r="BJ588" s="17" t="s">
        <v>85</v>
      </c>
      <c r="BK588" s="200">
        <f>ROUND(I588*H588,2)</f>
        <v>0</v>
      </c>
      <c r="BL588" s="17" t="s">
        <v>235</v>
      </c>
      <c r="BM588" s="199" t="s">
        <v>2587</v>
      </c>
    </row>
    <row r="589" spans="1:65" s="13" customFormat="1" ht="11.25">
      <c r="B589" s="201"/>
      <c r="C589" s="202"/>
      <c r="D589" s="203" t="s">
        <v>161</v>
      </c>
      <c r="E589" s="204" t="s">
        <v>1</v>
      </c>
      <c r="F589" s="205" t="s">
        <v>2588</v>
      </c>
      <c r="G589" s="202"/>
      <c r="H589" s="206">
        <v>3.2</v>
      </c>
      <c r="I589" s="207"/>
      <c r="J589" s="202"/>
      <c r="K589" s="202"/>
      <c r="L589" s="208"/>
      <c r="M589" s="209"/>
      <c r="N589" s="210"/>
      <c r="O589" s="210"/>
      <c r="P589" s="210"/>
      <c r="Q589" s="210"/>
      <c r="R589" s="210"/>
      <c r="S589" s="210"/>
      <c r="T589" s="211"/>
      <c r="AT589" s="212" t="s">
        <v>161</v>
      </c>
      <c r="AU589" s="212" t="s">
        <v>87</v>
      </c>
      <c r="AV589" s="13" t="s">
        <v>87</v>
      </c>
      <c r="AW589" s="13" t="s">
        <v>34</v>
      </c>
      <c r="AX589" s="13" t="s">
        <v>85</v>
      </c>
      <c r="AY589" s="212" t="s">
        <v>152</v>
      </c>
    </row>
    <row r="590" spans="1:65" s="2" customFormat="1" ht="24.2" customHeight="1">
      <c r="A590" s="34"/>
      <c r="B590" s="35"/>
      <c r="C590" s="228" t="s">
        <v>2589</v>
      </c>
      <c r="D590" s="228" t="s">
        <v>263</v>
      </c>
      <c r="E590" s="229" t="s">
        <v>2590</v>
      </c>
      <c r="F590" s="230" t="s">
        <v>2591</v>
      </c>
      <c r="G590" s="231" t="s">
        <v>165</v>
      </c>
      <c r="H590" s="232">
        <v>3.2</v>
      </c>
      <c r="I590" s="233"/>
      <c r="J590" s="234">
        <f>ROUND(I590*H590,2)</f>
        <v>0</v>
      </c>
      <c r="K590" s="235"/>
      <c r="L590" s="236"/>
      <c r="M590" s="237" t="s">
        <v>1</v>
      </c>
      <c r="N590" s="238" t="s">
        <v>42</v>
      </c>
      <c r="O590" s="71"/>
      <c r="P590" s="197">
        <f>O590*H590</f>
        <v>0</v>
      </c>
      <c r="Q590" s="197">
        <v>4.1999999999999997E-3</v>
      </c>
      <c r="R590" s="197">
        <f>Q590*H590</f>
        <v>1.3440000000000001E-2</v>
      </c>
      <c r="S590" s="197">
        <v>0</v>
      </c>
      <c r="T590" s="198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99" t="s">
        <v>285</v>
      </c>
      <c r="AT590" s="199" t="s">
        <v>263</v>
      </c>
      <c r="AU590" s="199" t="s">
        <v>87</v>
      </c>
      <c r="AY590" s="17" t="s">
        <v>152</v>
      </c>
      <c r="BE590" s="200">
        <f>IF(N590="základní",J590,0)</f>
        <v>0</v>
      </c>
      <c r="BF590" s="200">
        <f>IF(N590="snížená",J590,0)</f>
        <v>0</v>
      </c>
      <c r="BG590" s="200">
        <f>IF(N590="zákl. přenesená",J590,0)</f>
        <v>0</v>
      </c>
      <c r="BH590" s="200">
        <f>IF(N590="sníž. přenesená",J590,0)</f>
        <v>0</v>
      </c>
      <c r="BI590" s="200">
        <f>IF(N590="nulová",J590,0)</f>
        <v>0</v>
      </c>
      <c r="BJ590" s="17" t="s">
        <v>85</v>
      </c>
      <c r="BK590" s="200">
        <f>ROUND(I590*H590,2)</f>
        <v>0</v>
      </c>
      <c r="BL590" s="17" t="s">
        <v>235</v>
      </c>
      <c r="BM590" s="199" t="s">
        <v>2592</v>
      </c>
    </row>
    <row r="591" spans="1:65" s="2" customFormat="1" ht="21.75" customHeight="1">
      <c r="A591" s="34"/>
      <c r="B591" s="35"/>
      <c r="C591" s="228" t="s">
        <v>2593</v>
      </c>
      <c r="D591" s="228" t="s">
        <v>263</v>
      </c>
      <c r="E591" s="229" t="s">
        <v>2594</v>
      </c>
      <c r="F591" s="230" t="s">
        <v>2595</v>
      </c>
      <c r="G591" s="231" t="s">
        <v>198</v>
      </c>
      <c r="H591" s="232">
        <v>10.4</v>
      </c>
      <c r="I591" s="233"/>
      <c r="J591" s="234">
        <f>ROUND(I591*H591,2)</f>
        <v>0</v>
      </c>
      <c r="K591" s="235"/>
      <c r="L591" s="236"/>
      <c r="M591" s="237" t="s">
        <v>1</v>
      </c>
      <c r="N591" s="238" t="s">
        <v>42</v>
      </c>
      <c r="O591" s="71"/>
      <c r="P591" s="197">
        <f>O591*H591</f>
        <v>0</v>
      </c>
      <c r="Q591" s="197">
        <v>2.0000000000000001E-4</v>
      </c>
      <c r="R591" s="197">
        <f>Q591*H591</f>
        <v>2.0800000000000003E-3</v>
      </c>
      <c r="S591" s="197">
        <v>0</v>
      </c>
      <c r="T591" s="198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99" t="s">
        <v>285</v>
      </c>
      <c r="AT591" s="199" t="s">
        <v>263</v>
      </c>
      <c r="AU591" s="199" t="s">
        <v>87</v>
      </c>
      <c r="AY591" s="17" t="s">
        <v>152</v>
      </c>
      <c r="BE591" s="200">
        <f>IF(N591="základní",J591,0)</f>
        <v>0</v>
      </c>
      <c r="BF591" s="200">
        <f>IF(N591="snížená",J591,0)</f>
        <v>0</v>
      </c>
      <c r="BG591" s="200">
        <f>IF(N591="zákl. přenesená",J591,0)</f>
        <v>0</v>
      </c>
      <c r="BH591" s="200">
        <f>IF(N591="sníž. přenesená",J591,0)</f>
        <v>0</v>
      </c>
      <c r="BI591" s="200">
        <f>IF(N591="nulová",J591,0)</f>
        <v>0</v>
      </c>
      <c r="BJ591" s="17" t="s">
        <v>85</v>
      </c>
      <c r="BK591" s="200">
        <f>ROUND(I591*H591,2)</f>
        <v>0</v>
      </c>
      <c r="BL591" s="17" t="s">
        <v>235</v>
      </c>
      <c r="BM591" s="199" t="s">
        <v>2596</v>
      </c>
    </row>
    <row r="592" spans="1:65" s="2" customFormat="1" ht="24.2" customHeight="1">
      <c r="A592" s="34"/>
      <c r="B592" s="35"/>
      <c r="C592" s="187" t="s">
        <v>2597</v>
      </c>
      <c r="D592" s="187" t="s">
        <v>155</v>
      </c>
      <c r="E592" s="188" t="s">
        <v>2598</v>
      </c>
      <c r="F592" s="189" t="s">
        <v>2599</v>
      </c>
      <c r="G592" s="190" t="s">
        <v>307</v>
      </c>
      <c r="H592" s="239"/>
      <c r="I592" s="192"/>
      <c r="J592" s="193">
        <f>ROUND(I592*H592,2)</f>
        <v>0</v>
      </c>
      <c r="K592" s="194"/>
      <c r="L592" s="39"/>
      <c r="M592" s="195" t="s">
        <v>1</v>
      </c>
      <c r="N592" s="196" t="s">
        <v>42</v>
      </c>
      <c r="O592" s="71"/>
      <c r="P592" s="197">
        <f>O592*H592</f>
        <v>0</v>
      </c>
      <c r="Q592" s="197">
        <v>0</v>
      </c>
      <c r="R592" s="197">
        <f>Q592*H592</f>
        <v>0</v>
      </c>
      <c r="S592" s="197">
        <v>0</v>
      </c>
      <c r="T592" s="198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99" t="s">
        <v>235</v>
      </c>
      <c r="AT592" s="199" t="s">
        <v>155</v>
      </c>
      <c r="AU592" s="199" t="s">
        <v>87</v>
      </c>
      <c r="AY592" s="17" t="s">
        <v>152</v>
      </c>
      <c r="BE592" s="200">
        <f>IF(N592="základní",J592,0)</f>
        <v>0</v>
      </c>
      <c r="BF592" s="200">
        <f>IF(N592="snížená",J592,0)</f>
        <v>0</v>
      </c>
      <c r="BG592" s="200">
        <f>IF(N592="zákl. přenesená",J592,0)</f>
        <v>0</v>
      </c>
      <c r="BH592" s="200">
        <f>IF(N592="sníž. přenesená",J592,0)</f>
        <v>0</v>
      </c>
      <c r="BI592" s="200">
        <f>IF(N592="nulová",J592,0)</f>
        <v>0</v>
      </c>
      <c r="BJ592" s="17" t="s">
        <v>85</v>
      </c>
      <c r="BK592" s="200">
        <f>ROUND(I592*H592,2)</f>
        <v>0</v>
      </c>
      <c r="BL592" s="17" t="s">
        <v>235</v>
      </c>
      <c r="BM592" s="199" t="s">
        <v>2600</v>
      </c>
    </row>
    <row r="593" spans="1:65" s="12" customFormat="1" ht="22.9" customHeight="1">
      <c r="B593" s="171"/>
      <c r="C593" s="172"/>
      <c r="D593" s="173" t="s">
        <v>76</v>
      </c>
      <c r="E593" s="185" t="s">
        <v>2601</v>
      </c>
      <c r="F593" s="185" t="s">
        <v>2602</v>
      </c>
      <c r="G593" s="172"/>
      <c r="H593" s="172"/>
      <c r="I593" s="175"/>
      <c r="J593" s="186">
        <f>BK593</f>
        <v>0</v>
      </c>
      <c r="K593" s="172"/>
      <c r="L593" s="177"/>
      <c r="M593" s="178"/>
      <c r="N593" s="179"/>
      <c r="O593" s="179"/>
      <c r="P593" s="180">
        <f>SUM(P594:P648)</f>
        <v>0</v>
      </c>
      <c r="Q593" s="179"/>
      <c r="R593" s="180">
        <f>SUM(R594:R648)</f>
        <v>1.4876412000000001</v>
      </c>
      <c r="S593" s="179"/>
      <c r="T593" s="181">
        <f>SUM(T594:T648)</f>
        <v>0</v>
      </c>
      <c r="AR593" s="182" t="s">
        <v>87</v>
      </c>
      <c r="AT593" s="183" t="s">
        <v>76</v>
      </c>
      <c r="AU593" s="183" t="s">
        <v>85</v>
      </c>
      <c r="AY593" s="182" t="s">
        <v>152</v>
      </c>
      <c r="BK593" s="184">
        <f>SUM(BK594:BK648)</f>
        <v>0</v>
      </c>
    </row>
    <row r="594" spans="1:65" s="2" customFormat="1" ht="16.5" customHeight="1">
      <c r="A594" s="34"/>
      <c r="B594" s="35"/>
      <c r="C594" s="187" t="s">
        <v>2603</v>
      </c>
      <c r="D594" s="187" t="s">
        <v>155</v>
      </c>
      <c r="E594" s="188" t="s">
        <v>2604</v>
      </c>
      <c r="F594" s="189" t="s">
        <v>2605</v>
      </c>
      <c r="G594" s="190" t="s">
        <v>165</v>
      </c>
      <c r="H594" s="191">
        <v>65.83</v>
      </c>
      <c r="I594" s="192"/>
      <c r="J594" s="193">
        <f>ROUND(I594*H594,2)</f>
        <v>0</v>
      </c>
      <c r="K594" s="194"/>
      <c r="L594" s="39"/>
      <c r="M594" s="195" t="s">
        <v>1</v>
      </c>
      <c r="N594" s="196" t="s">
        <v>42</v>
      </c>
      <c r="O594" s="71"/>
      <c r="P594" s="197">
        <f>O594*H594</f>
        <v>0</v>
      </c>
      <c r="Q594" s="197">
        <v>0</v>
      </c>
      <c r="R594" s="197">
        <f>Q594*H594</f>
        <v>0</v>
      </c>
      <c r="S594" s="197">
        <v>0</v>
      </c>
      <c r="T594" s="198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99" t="s">
        <v>235</v>
      </c>
      <c r="AT594" s="199" t="s">
        <v>155</v>
      </c>
      <c r="AU594" s="199" t="s">
        <v>87</v>
      </c>
      <c r="AY594" s="17" t="s">
        <v>152</v>
      </c>
      <c r="BE594" s="200">
        <f>IF(N594="základní",J594,0)</f>
        <v>0</v>
      </c>
      <c r="BF594" s="200">
        <f>IF(N594="snížená",J594,0)</f>
        <v>0</v>
      </c>
      <c r="BG594" s="200">
        <f>IF(N594="zákl. přenesená",J594,0)</f>
        <v>0</v>
      </c>
      <c r="BH594" s="200">
        <f>IF(N594="sníž. přenesená",J594,0)</f>
        <v>0</v>
      </c>
      <c r="BI594" s="200">
        <f>IF(N594="nulová",J594,0)</f>
        <v>0</v>
      </c>
      <c r="BJ594" s="17" t="s">
        <v>85</v>
      </c>
      <c r="BK594" s="200">
        <f>ROUND(I594*H594,2)</f>
        <v>0</v>
      </c>
      <c r="BL594" s="17" t="s">
        <v>235</v>
      </c>
      <c r="BM594" s="199" t="s">
        <v>2606</v>
      </c>
    </row>
    <row r="595" spans="1:65" s="13" customFormat="1" ht="11.25">
      <c r="B595" s="201"/>
      <c r="C595" s="202"/>
      <c r="D595" s="203" t="s">
        <v>161</v>
      </c>
      <c r="E595" s="204" t="s">
        <v>1</v>
      </c>
      <c r="F595" s="205" t="s">
        <v>2607</v>
      </c>
      <c r="G595" s="202"/>
      <c r="H595" s="206">
        <v>1.56</v>
      </c>
      <c r="I595" s="207"/>
      <c r="J595" s="202"/>
      <c r="K595" s="202"/>
      <c r="L595" s="208"/>
      <c r="M595" s="209"/>
      <c r="N595" s="210"/>
      <c r="O595" s="210"/>
      <c r="P595" s="210"/>
      <c r="Q595" s="210"/>
      <c r="R595" s="210"/>
      <c r="S595" s="210"/>
      <c r="T595" s="211"/>
      <c r="AT595" s="212" t="s">
        <v>161</v>
      </c>
      <c r="AU595" s="212" t="s">
        <v>87</v>
      </c>
      <c r="AV595" s="13" t="s">
        <v>87</v>
      </c>
      <c r="AW595" s="13" t="s">
        <v>34</v>
      </c>
      <c r="AX595" s="13" t="s">
        <v>77</v>
      </c>
      <c r="AY595" s="212" t="s">
        <v>152</v>
      </c>
    </row>
    <row r="596" spans="1:65" s="13" customFormat="1" ht="11.25">
      <c r="B596" s="201"/>
      <c r="C596" s="202"/>
      <c r="D596" s="203" t="s">
        <v>161</v>
      </c>
      <c r="E596" s="204" t="s">
        <v>1</v>
      </c>
      <c r="F596" s="205" t="s">
        <v>2608</v>
      </c>
      <c r="G596" s="202"/>
      <c r="H596" s="206">
        <v>1.83</v>
      </c>
      <c r="I596" s="207"/>
      <c r="J596" s="202"/>
      <c r="K596" s="202"/>
      <c r="L596" s="208"/>
      <c r="M596" s="209"/>
      <c r="N596" s="210"/>
      <c r="O596" s="210"/>
      <c r="P596" s="210"/>
      <c r="Q596" s="210"/>
      <c r="R596" s="210"/>
      <c r="S596" s="210"/>
      <c r="T596" s="211"/>
      <c r="AT596" s="212" t="s">
        <v>161</v>
      </c>
      <c r="AU596" s="212" t="s">
        <v>87</v>
      </c>
      <c r="AV596" s="13" t="s">
        <v>87</v>
      </c>
      <c r="AW596" s="13" t="s">
        <v>34</v>
      </c>
      <c r="AX596" s="13" t="s">
        <v>77</v>
      </c>
      <c r="AY596" s="212" t="s">
        <v>152</v>
      </c>
    </row>
    <row r="597" spans="1:65" s="13" customFormat="1" ht="11.25">
      <c r="B597" s="201"/>
      <c r="C597" s="202"/>
      <c r="D597" s="203" t="s">
        <v>161</v>
      </c>
      <c r="E597" s="204" t="s">
        <v>1</v>
      </c>
      <c r="F597" s="205" t="s">
        <v>2609</v>
      </c>
      <c r="G597" s="202"/>
      <c r="H597" s="206">
        <v>16.04</v>
      </c>
      <c r="I597" s="207"/>
      <c r="J597" s="202"/>
      <c r="K597" s="202"/>
      <c r="L597" s="208"/>
      <c r="M597" s="209"/>
      <c r="N597" s="210"/>
      <c r="O597" s="210"/>
      <c r="P597" s="210"/>
      <c r="Q597" s="210"/>
      <c r="R597" s="210"/>
      <c r="S597" s="210"/>
      <c r="T597" s="211"/>
      <c r="AT597" s="212" t="s">
        <v>161</v>
      </c>
      <c r="AU597" s="212" t="s">
        <v>87</v>
      </c>
      <c r="AV597" s="13" t="s">
        <v>87</v>
      </c>
      <c r="AW597" s="13" t="s">
        <v>34</v>
      </c>
      <c r="AX597" s="13" t="s">
        <v>77</v>
      </c>
      <c r="AY597" s="212" t="s">
        <v>152</v>
      </c>
    </row>
    <row r="598" spans="1:65" s="13" customFormat="1" ht="11.25">
      <c r="B598" s="201"/>
      <c r="C598" s="202"/>
      <c r="D598" s="203" t="s">
        <v>161</v>
      </c>
      <c r="E598" s="204" t="s">
        <v>1</v>
      </c>
      <c r="F598" s="205" t="s">
        <v>2610</v>
      </c>
      <c r="G598" s="202"/>
      <c r="H598" s="206">
        <v>23.6</v>
      </c>
      <c r="I598" s="207"/>
      <c r="J598" s="202"/>
      <c r="K598" s="202"/>
      <c r="L598" s="208"/>
      <c r="M598" s="209"/>
      <c r="N598" s="210"/>
      <c r="O598" s="210"/>
      <c r="P598" s="210"/>
      <c r="Q598" s="210"/>
      <c r="R598" s="210"/>
      <c r="S598" s="210"/>
      <c r="T598" s="211"/>
      <c r="AT598" s="212" t="s">
        <v>161</v>
      </c>
      <c r="AU598" s="212" t="s">
        <v>87</v>
      </c>
      <c r="AV598" s="13" t="s">
        <v>87</v>
      </c>
      <c r="AW598" s="13" t="s">
        <v>34</v>
      </c>
      <c r="AX598" s="13" t="s">
        <v>77</v>
      </c>
      <c r="AY598" s="212" t="s">
        <v>152</v>
      </c>
    </row>
    <row r="599" spans="1:65" s="13" customFormat="1" ht="11.25">
      <c r="B599" s="201"/>
      <c r="C599" s="202"/>
      <c r="D599" s="203" t="s">
        <v>161</v>
      </c>
      <c r="E599" s="204" t="s">
        <v>1</v>
      </c>
      <c r="F599" s="205" t="s">
        <v>2611</v>
      </c>
      <c r="G599" s="202"/>
      <c r="H599" s="206">
        <v>10.039999999999999</v>
      </c>
      <c r="I599" s="207"/>
      <c r="J599" s="202"/>
      <c r="K599" s="202"/>
      <c r="L599" s="208"/>
      <c r="M599" s="209"/>
      <c r="N599" s="210"/>
      <c r="O599" s="210"/>
      <c r="P599" s="210"/>
      <c r="Q599" s="210"/>
      <c r="R599" s="210"/>
      <c r="S599" s="210"/>
      <c r="T599" s="211"/>
      <c r="AT599" s="212" t="s">
        <v>161</v>
      </c>
      <c r="AU599" s="212" t="s">
        <v>87</v>
      </c>
      <c r="AV599" s="13" t="s">
        <v>87</v>
      </c>
      <c r="AW599" s="13" t="s">
        <v>34</v>
      </c>
      <c r="AX599" s="13" t="s">
        <v>77</v>
      </c>
      <c r="AY599" s="212" t="s">
        <v>152</v>
      </c>
    </row>
    <row r="600" spans="1:65" s="13" customFormat="1" ht="11.25">
      <c r="B600" s="201"/>
      <c r="C600" s="202"/>
      <c r="D600" s="203" t="s">
        <v>161</v>
      </c>
      <c r="E600" s="204" t="s">
        <v>1</v>
      </c>
      <c r="F600" s="205" t="s">
        <v>2612</v>
      </c>
      <c r="G600" s="202"/>
      <c r="H600" s="206">
        <v>12.76</v>
      </c>
      <c r="I600" s="207"/>
      <c r="J600" s="202"/>
      <c r="K600" s="202"/>
      <c r="L600" s="208"/>
      <c r="M600" s="209"/>
      <c r="N600" s="210"/>
      <c r="O600" s="210"/>
      <c r="P600" s="210"/>
      <c r="Q600" s="210"/>
      <c r="R600" s="210"/>
      <c r="S600" s="210"/>
      <c r="T600" s="211"/>
      <c r="AT600" s="212" t="s">
        <v>161</v>
      </c>
      <c r="AU600" s="212" t="s">
        <v>87</v>
      </c>
      <c r="AV600" s="13" t="s">
        <v>87</v>
      </c>
      <c r="AW600" s="13" t="s">
        <v>34</v>
      </c>
      <c r="AX600" s="13" t="s">
        <v>77</v>
      </c>
      <c r="AY600" s="212" t="s">
        <v>152</v>
      </c>
    </row>
    <row r="601" spans="1:65" s="14" customFormat="1" ht="11.25">
      <c r="B601" s="217"/>
      <c r="C601" s="218"/>
      <c r="D601" s="203" t="s">
        <v>161</v>
      </c>
      <c r="E601" s="219" t="s">
        <v>1</v>
      </c>
      <c r="F601" s="220" t="s">
        <v>203</v>
      </c>
      <c r="G601" s="218"/>
      <c r="H601" s="221">
        <v>65.83</v>
      </c>
      <c r="I601" s="222"/>
      <c r="J601" s="218"/>
      <c r="K601" s="218"/>
      <c r="L601" s="223"/>
      <c r="M601" s="224"/>
      <c r="N601" s="225"/>
      <c r="O601" s="225"/>
      <c r="P601" s="225"/>
      <c r="Q601" s="225"/>
      <c r="R601" s="225"/>
      <c r="S601" s="225"/>
      <c r="T601" s="226"/>
      <c r="AT601" s="227" t="s">
        <v>161</v>
      </c>
      <c r="AU601" s="227" t="s">
        <v>87</v>
      </c>
      <c r="AV601" s="14" t="s">
        <v>159</v>
      </c>
      <c r="AW601" s="14" t="s">
        <v>34</v>
      </c>
      <c r="AX601" s="14" t="s">
        <v>85</v>
      </c>
      <c r="AY601" s="227" t="s">
        <v>152</v>
      </c>
    </row>
    <row r="602" spans="1:65" s="2" customFormat="1" ht="16.5" customHeight="1">
      <c r="A602" s="34"/>
      <c r="B602" s="35"/>
      <c r="C602" s="187" t="s">
        <v>2613</v>
      </c>
      <c r="D602" s="187" t="s">
        <v>155</v>
      </c>
      <c r="E602" s="188" t="s">
        <v>2614</v>
      </c>
      <c r="F602" s="189" t="s">
        <v>2615</v>
      </c>
      <c r="G602" s="190" t="s">
        <v>165</v>
      </c>
      <c r="H602" s="191">
        <v>65.83</v>
      </c>
      <c r="I602" s="192"/>
      <c r="J602" s="193">
        <f>ROUND(I602*H602,2)</f>
        <v>0</v>
      </c>
      <c r="K602" s="194"/>
      <c r="L602" s="39"/>
      <c r="M602" s="195" t="s">
        <v>1</v>
      </c>
      <c r="N602" s="196" t="s">
        <v>42</v>
      </c>
      <c r="O602" s="71"/>
      <c r="P602" s="197">
        <f>O602*H602</f>
        <v>0</v>
      </c>
      <c r="Q602" s="197">
        <v>2.9999999999999997E-4</v>
      </c>
      <c r="R602" s="197">
        <f>Q602*H602</f>
        <v>1.9748999999999999E-2</v>
      </c>
      <c r="S602" s="197">
        <v>0</v>
      </c>
      <c r="T602" s="198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99" t="s">
        <v>235</v>
      </c>
      <c r="AT602" s="199" t="s">
        <v>155</v>
      </c>
      <c r="AU602" s="199" t="s">
        <v>87</v>
      </c>
      <c r="AY602" s="17" t="s">
        <v>152</v>
      </c>
      <c r="BE602" s="200">
        <f>IF(N602="základní",J602,0)</f>
        <v>0</v>
      </c>
      <c r="BF602" s="200">
        <f>IF(N602="snížená",J602,0)</f>
        <v>0</v>
      </c>
      <c r="BG602" s="200">
        <f>IF(N602="zákl. přenesená",J602,0)</f>
        <v>0</v>
      </c>
      <c r="BH602" s="200">
        <f>IF(N602="sníž. přenesená",J602,0)</f>
        <v>0</v>
      </c>
      <c r="BI602" s="200">
        <f>IF(N602="nulová",J602,0)</f>
        <v>0</v>
      </c>
      <c r="BJ602" s="17" t="s">
        <v>85</v>
      </c>
      <c r="BK602" s="200">
        <f>ROUND(I602*H602,2)</f>
        <v>0</v>
      </c>
      <c r="BL602" s="17" t="s">
        <v>235</v>
      </c>
      <c r="BM602" s="199" t="s">
        <v>2616</v>
      </c>
    </row>
    <row r="603" spans="1:65" s="2" customFormat="1" ht="24.2" customHeight="1">
      <c r="A603" s="34"/>
      <c r="B603" s="35"/>
      <c r="C603" s="187" t="s">
        <v>2617</v>
      </c>
      <c r="D603" s="187" t="s">
        <v>155</v>
      </c>
      <c r="E603" s="188" t="s">
        <v>2618</v>
      </c>
      <c r="F603" s="189" t="s">
        <v>2619</v>
      </c>
      <c r="G603" s="190" t="s">
        <v>165</v>
      </c>
      <c r="H603" s="191">
        <v>9.8000000000000007</v>
      </c>
      <c r="I603" s="192"/>
      <c r="J603" s="193">
        <f>ROUND(I603*H603,2)</f>
        <v>0</v>
      </c>
      <c r="K603" s="194"/>
      <c r="L603" s="39"/>
      <c r="M603" s="195" t="s">
        <v>1</v>
      </c>
      <c r="N603" s="196" t="s">
        <v>42</v>
      </c>
      <c r="O603" s="71"/>
      <c r="P603" s="197">
        <f>O603*H603</f>
        <v>0</v>
      </c>
      <c r="Q603" s="197">
        <v>1.5E-3</v>
      </c>
      <c r="R603" s="197">
        <f>Q603*H603</f>
        <v>1.4700000000000001E-2</v>
      </c>
      <c r="S603" s="197">
        <v>0</v>
      </c>
      <c r="T603" s="198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99" t="s">
        <v>235</v>
      </c>
      <c r="AT603" s="199" t="s">
        <v>155</v>
      </c>
      <c r="AU603" s="199" t="s">
        <v>87</v>
      </c>
      <c r="AY603" s="17" t="s">
        <v>152</v>
      </c>
      <c r="BE603" s="200">
        <f>IF(N603="základní",J603,0)</f>
        <v>0</v>
      </c>
      <c r="BF603" s="200">
        <f>IF(N603="snížená",J603,0)</f>
        <v>0</v>
      </c>
      <c r="BG603" s="200">
        <f>IF(N603="zákl. přenesená",J603,0)</f>
        <v>0</v>
      </c>
      <c r="BH603" s="200">
        <f>IF(N603="sníž. přenesená",J603,0)</f>
        <v>0</v>
      </c>
      <c r="BI603" s="200">
        <f>IF(N603="nulová",J603,0)</f>
        <v>0</v>
      </c>
      <c r="BJ603" s="17" t="s">
        <v>85</v>
      </c>
      <c r="BK603" s="200">
        <f>ROUND(I603*H603,2)</f>
        <v>0</v>
      </c>
      <c r="BL603" s="17" t="s">
        <v>235</v>
      </c>
      <c r="BM603" s="199" t="s">
        <v>2620</v>
      </c>
    </row>
    <row r="604" spans="1:65" s="13" customFormat="1" ht="11.25">
      <c r="B604" s="201"/>
      <c r="C604" s="202"/>
      <c r="D604" s="203" t="s">
        <v>161</v>
      </c>
      <c r="E604" s="204" t="s">
        <v>1</v>
      </c>
      <c r="F604" s="205" t="s">
        <v>2621</v>
      </c>
      <c r="G604" s="202"/>
      <c r="H604" s="206">
        <v>6.38</v>
      </c>
      <c r="I604" s="207"/>
      <c r="J604" s="202"/>
      <c r="K604" s="202"/>
      <c r="L604" s="208"/>
      <c r="M604" s="209"/>
      <c r="N604" s="210"/>
      <c r="O604" s="210"/>
      <c r="P604" s="210"/>
      <c r="Q604" s="210"/>
      <c r="R604" s="210"/>
      <c r="S604" s="210"/>
      <c r="T604" s="211"/>
      <c r="AT604" s="212" t="s">
        <v>161</v>
      </c>
      <c r="AU604" s="212" t="s">
        <v>87</v>
      </c>
      <c r="AV604" s="13" t="s">
        <v>87</v>
      </c>
      <c r="AW604" s="13" t="s">
        <v>34</v>
      </c>
      <c r="AX604" s="13" t="s">
        <v>77</v>
      </c>
      <c r="AY604" s="212" t="s">
        <v>152</v>
      </c>
    </row>
    <row r="605" spans="1:65" s="13" customFormat="1" ht="22.5">
      <c r="B605" s="201"/>
      <c r="C605" s="202"/>
      <c r="D605" s="203" t="s">
        <v>161</v>
      </c>
      <c r="E605" s="204" t="s">
        <v>1</v>
      </c>
      <c r="F605" s="205" t="s">
        <v>2622</v>
      </c>
      <c r="G605" s="202"/>
      <c r="H605" s="206">
        <v>3.42</v>
      </c>
      <c r="I605" s="207"/>
      <c r="J605" s="202"/>
      <c r="K605" s="202"/>
      <c r="L605" s="208"/>
      <c r="M605" s="209"/>
      <c r="N605" s="210"/>
      <c r="O605" s="210"/>
      <c r="P605" s="210"/>
      <c r="Q605" s="210"/>
      <c r="R605" s="210"/>
      <c r="S605" s="210"/>
      <c r="T605" s="211"/>
      <c r="AT605" s="212" t="s">
        <v>161</v>
      </c>
      <c r="AU605" s="212" t="s">
        <v>87</v>
      </c>
      <c r="AV605" s="13" t="s">
        <v>87</v>
      </c>
      <c r="AW605" s="13" t="s">
        <v>34</v>
      </c>
      <c r="AX605" s="13" t="s">
        <v>77</v>
      </c>
      <c r="AY605" s="212" t="s">
        <v>152</v>
      </c>
    </row>
    <row r="606" spans="1:65" s="14" customFormat="1" ht="11.25">
      <c r="B606" s="217"/>
      <c r="C606" s="218"/>
      <c r="D606" s="203" t="s">
        <v>161</v>
      </c>
      <c r="E606" s="219" t="s">
        <v>1</v>
      </c>
      <c r="F606" s="220" t="s">
        <v>203</v>
      </c>
      <c r="G606" s="218"/>
      <c r="H606" s="221">
        <v>9.8000000000000007</v>
      </c>
      <c r="I606" s="222"/>
      <c r="J606" s="218"/>
      <c r="K606" s="218"/>
      <c r="L606" s="223"/>
      <c r="M606" s="224"/>
      <c r="N606" s="225"/>
      <c r="O606" s="225"/>
      <c r="P606" s="225"/>
      <c r="Q606" s="225"/>
      <c r="R606" s="225"/>
      <c r="S606" s="225"/>
      <c r="T606" s="226"/>
      <c r="AT606" s="227" t="s">
        <v>161</v>
      </c>
      <c r="AU606" s="227" t="s">
        <v>87</v>
      </c>
      <c r="AV606" s="14" t="s">
        <v>159</v>
      </c>
      <c r="AW606" s="14" t="s">
        <v>34</v>
      </c>
      <c r="AX606" s="14" t="s">
        <v>85</v>
      </c>
      <c r="AY606" s="227" t="s">
        <v>152</v>
      </c>
    </row>
    <row r="607" spans="1:65" s="2" customFormat="1" ht="24.2" customHeight="1">
      <c r="A607" s="34"/>
      <c r="B607" s="35"/>
      <c r="C607" s="187" t="s">
        <v>2623</v>
      </c>
      <c r="D607" s="187" t="s">
        <v>155</v>
      </c>
      <c r="E607" s="188" t="s">
        <v>2624</v>
      </c>
      <c r="F607" s="189" t="s">
        <v>2625</v>
      </c>
      <c r="G607" s="190" t="s">
        <v>198</v>
      </c>
      <c r="H607" s="191">
        <v>9.6</v>
      </c>
      <c r="I607" s="192"/>
      <c r="J607" s="193">
        <f>ROUND(I607*H607,2)</f>
        <v>0</v>
      </c>
      <c r="K607" s="194"/>
      <c r="L607" s="39"/>
      <c r="M607" s="195" t="s">
        <v>1</v>
      </c>
      <c r="N607" s="196" t="s">
        <v>42</v>
      </c>
      <c r="O607" s="71"/>
      <c r="P607" s="197">
        <f>O607*H607</f>
        <v>0</v>
      </c>
      <c r="Q607" s="197">
        <v>2.7999999999999998E-4</v>
      </c>
      <c r="R607" s="197">
        <f>Q607*H607</f>
        <v>2.6879999999999999E-3</v>
      </c>
      <c r="S607" s="197">
        <v>0</v>
      </c>
      <c r="T607" s="198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99" t="s">
        <v>235</v>
      </c>
      <c r="AT607" s="199" t="s">
        <v>155</v>
      </c>
      <c r="AU607" s="199" t="s">
        <v>87</v>
      </c>
      <c r="AY607" s="17" t="s">
        <v>152</v>
      </c>
      <c r="BE607" s="200">
        <f>IF(N607="základní",J607,0)</f>
        <v>0</v>
      </c>
      <c r="BF607" s="200">
        <f>IF(N607="snížená",J607,0)</f>
        <v>0</v>
      </c>
      <c r="BG607" s="200">
        <f>IF(N607="zákl. přenesená",J607,0)</f>
        <v>0</v>
      </c>
      <c r="BH607" s="200">
        <f>IF(N607="sníž. přenesená",J607,0)</f>
        <v>0</v>
      </c>
      <c r="BI607" s="200">
        <f>IF(N607="nulová",J607,0)</f>
        <v>0</v>
      </c>
      <c r="BJ607" s="17" t="s">
        <v>85</v>
      </c>
      <c r="BK607" s="200">
        <f>ROUND(I607*H607,2)</f>
        <v>0</v>
      </c>
      <c r="BL607" s="17" t="s">
        <v>235</v>
      </c>
      <c r="BM607" s="199" t="s">
        <v>2626</v>
      </c>
    </row>
    <row r="608" spans="1:65" s="13" customFormat="1" ht="11.25">
      <c r="B608" s="201"/>
      <c r="C608" s="202"/>
      <c r="D608" s="203" t="s">
        <v>161</v>
      </c>
      <c r="E608" s="204" t="s">
        <v>1</v>
      </c>
      <c r="F608" s="205" t="s">
        <v>2627</v>
      </c>
      <c r="G608" s="202"/>
      <c r="H608" s="206">
        <v>9.6</v>
      </c>
      <c r="I608" s="207"/>
      <c r="J608" s="202"/>
      <c r="K608" s="202"/>
      <c r="L608" s="208"/>
      <c r="M608" s="209"/>
      <c r="N608" s="210"/>
      <c r="O608" s="210"/>
      <c r="P608" s="210"/>
      <c r="Q608" s="210"/>
      <c r="R608" s="210"/>
      <c r="S608" s="210"/>
      <c r="T608" s="211"/>
      <c r="AT608" s="212" t="s">
        <v>161</v>
      </c>
      <c r="AU608" s="212" t="s">
        <v>87</v>
      </c>
      <c r="AV608" s="13" t="s">
        <v>87</v>
      </c>
      <c r="AW608" s="13" t="s">
        <v>34</v>
      </c>
      <c r="AX608" s="13" t="s">
        <v>85</v>
      </c>
      <c r="AY608" s="212" t="s">
        <v>152</v>
      </c>
    </row>
    <row r="609" spans="1:65" s="2" customFormat="1" ht="16.5" customHeight="1">
      <c r="A609" s="34"/>
      <c r="B609" s="35"/>
      <c r="C609" s="187" t="s">
        <v>2628</v>
      </c>
      <c r="D609" s="187" t="s">
        <v>155</v>
      </c>
      <c r="E609" s="188" t="s">
        <v>2629</v>
      </c>
      <c r="F609" s="189" t="s">
        <v>2630</v>
      </c>
      <c r="G609" s="190" t="s">
        <v>170</v>
      </c>
      <c r="H609" s="191">
        <v>16</v>
      </c>
      <c r="I609" s="192"/>
      <c r="J609" s="193">
        <f>ROUND(I609*H609,2)</f>
        <v>0</v>
      </c>
      <c r="K609" s="194"/>
      <c r="L609" s="39"/>
      <c r="M609" s="195" t="s">
        <v>1</v>
      </c>
      <c r="N609" s="196" t="s">
        <v>42</v>
      </c>
      <c r="O609" s="71"/>
      <c r="P609" s="197">
        <f>O609*H609</f>
        <v>0</v>
      </c>
      <c r="Q609" s="197">
        <v>2.1000000000000001E-4</v>
      </c>
      <c r="R609" s="197">
        <f>Q609*H609</f>
        <v>3.3600000000000001E-3</v>
      </c>
      <c r="S609" s="197">
        <v>0</v>
      </c>
      <c r="T609" s="198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9" t="s">
        <v>235</v>
      </c>
      <c r="AT609" s="199" t="s">
        <v>155</v>
      </c>
      <c r="AU609" s="199" t="s">
        <v>87</v>
      </c>
      <c r="AY609" s="17" t="s">
        <v>152</v>
      </c>
      <c r="BE609" s="200">
        <f>IF(N609="základní",J609,0)</f>
        <v>0</v>
      </c>
      <c r="BF609" s="200">
        <f>IF(N609="snížená",J609,0)</f>
        <v>0</v>
      </c>
      <c r="BG609" s="200">
        <f>IF(N609="zákl. přenesená",J609,0)</f>
        <v>0</v>
      </c>
      <c r="BH609" s="200">
        <f>IF(N609="sníž. přenesená",J609,0)</f>
        <v>0</v>
      </c>
      <c r="BI609" s="200">
        <f>IF(N609="nulová",J609,0)</f>
        <v>0</v>
      </c>
      <c r="BJ609" s="17" t="s">
        <v>85</v>
      </c>
      <c r="BK609" s="200">
        <f>ROUND(I609*H609,2)</f>
        <v>0</v>
      </c>
      <c r="BL609" s="17" t="s">
        <v>235</v>
      </c>
      <c r="BM609" s="199" t="s">
        <v>2631</v>
      </c>
    </row>
    <row r="610" spans="1:65" s="13" customFormat="1" ht="11.25">
      <c r="B610" s="201"/>
      <c r="C610" s="202"/>
      <c r="D610" s="203" t="s">
        <v>161</v>
      </c>
      <c r="E610" s="204" t="s">
        <v>1</v>
      </c>
      <c r="F610" s="205" t="s">
        <v>2632</v>
      </c>
      <c r="G610" s="202"/>
      <c r="H610" s="206">
        <v>16</v>
      </c>
      <c r="I610" s="207"/>
      <c r="J610" s="202"/>
      <c r="K610" s="202"/>
      <c r="L610" s="208"/>
      <c r="M610" s="209"/>
      <c r="N610" s="210"/>
      <c r="O610" s="210"/>
      <c r="P610" s="210"/>
      <c r="Q610" s="210"/>
      <c r="R610" s="210"/>
      <c r="S610" s="210"/>
      <c r="T610" s="211"/>
      <c r="AT610" s="212" t="s">
        <v>161</v>
      </c>
      <c r="AU610" s="212" t="s">
        <v>87</v>
      </c>
      <c r="AV610" s="13" t="s">
        <v>87</v>
      </c>
      <c r="AW610" s="13" t="s">
        <v>34</v>
      </c>
      <c r="AX610" s="13" t="s">
        <v>85</v>
      </c>
      <c r="AY610" s="212" t="s">
        <v>152</v>
      </c>
    </row>
    <row r="611" spans="1:65" s="2" customFormat="1" ht="16.5" customHeight="1">
      <c r="A611" s="34"/>
      <c r="B611" s="35"/>
      <c r="C611" s="187" t="s">
        <v>1226</v>
      </c>
      <c r="D611" s="187" t="s">
        <v>155</v>
      </c>
      <c r="E611" s="188" t="s">
        <v>2633</v>
      </c>
      <c r="F611" s="189" t="s">
        <v>2634</v>
      </c>
      <c r="G611" s="190" t="s">
        <v>170</v>
      </c>
      <c r="H611" s="191">
        <v>1</v>
      </c>
      <c r="I611" s="192"/>
      <c r="J611" s="193">
        <f>ROUND(I611*H611,2)</f>
        <v>0</v>
      </c>
      <c r="K611" s="194"/>
      <c r="L611" s="39"/>
      <c r="M611" s="195" t="s">
        <v>1</v>
      </c>
      <c r="N611" s="196" t="s">
        <v>42</v>
      </c>
      <c r="O611" s="71"/>
      <c r="P611" s="197">
        <f>O611*H611</f>
        <v>0</v>
      </c>
      <c r="Q611" s="197">
        <v>2.0000000000000001E-4</v>
      </c>
      <c r="R611" s="197">
        <f>Q611*H611</f>
        <v>2.0000000000000001E-4</v>
      </c>
      <c r="S611" s="197">
        <v>0</v>
      </c>
      <c r="T611" s="198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99" t="s">
        <v>235</v>
      </c>
      <c r="AT611" s="199" t="s">
        <v>155</v>
      </c>
      <c r="AU611" s="199" t="s">
        <v>87</v>
      </c>
      <c r="AY611" s="17" t="s">
        <v>152</v>
      </c>
      <c r="BE611" s="200">
        <f>IF(N611="základní",J611,0)</f>
        <v>0</v>
      </c>
      <c r="BF611" s="200">
        <f>IF(N611="snížená",J611,0)</f>
        <v>0</v>
      </c>
      <c r="BG611" s="200">
        <f>IF(N611="zákl. přenesená",J611,0)</f>
        <v>0</v>
      </c>
      <c r="BH611" s="200">
        <f>IF(N611="sníž. přenesená",J611,0)</f>
        <v>0</v>
      </c>
      <c r="BI611" s="200">
        <f>IF(N611="nulová",J611,0)</f>
        <v>0</v>
      </c>
      <c r="BJ611" s="17" t="s">
        <v>85</v>
      </c>
      <c r="BK611" s="200">
        <f>ROUND(I611*H611,2)</f>
        <v>0</v>
      </c>
      <c r="BL611" s="17" t="s">
        <v>235</v>
      </c>
      <c r="BM611" s="199" t="s">
        <v>2635</v>
      </c>
    </row>
    <row r="612" spans="1:65" s="2" customFormat="1" ht="24.2" customHeight="1">
      <c r="A612" s="34"/>
      <c r="B612" s="35"/>
      <c r="C612" s="187" t="s">
        <v>2636</v>
      </c>
      <c r="D612" s="187" t="s">
        <v>155</v>
      </c>
      <c r="E612" s="188" t="s">
        <v>2637</v>
      </c>
      <c r="F612" s="189" t="s">
        <v>2638</v>
      </c>
      <c r="G612" s="190" t="s">
        <v>198</v>
      </c>
      <c r="H612" s="191">
        <v>19.899999999999999</v>
      </c>
      <c r="I612" s="192"/>
      <c r="J612" s="193">
        <f>ROUND(I612*H612,2)</f>
        <v>0</v>
      </c>
      <c r="K612" s="194"/>
      <c r="L612" s="39"/>
      <c r="M612" s="195" t="s">
        <v>1</v>
      </c>
      <c r="N612" s="196" t="s">
        <v>42</v>
      </c>
      <c r="O612" s="71"/>
      <c r="P612" s="197">
        <f>O612*H612</f>
        <v>0</v>
      </c>
      <c r="Q612" s="197">
        <v>3.2000000000000003E-4</v>
      </c>
      <c r="R612" s="197">
        <f>Q612*H612</f>
        <v>6.3680000000000004E-3</v>
      </c>
      <c r="S612" s="197">
        <v>0</v>
      </c>
      <c r="T612" s="198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9" t="s">
        <v>235</v>
      </c>
      <c r="AT612" s="199" t="s">
        <v>155</v>
      </c>
      <c r="AU612" s="199" t="s">
        <v>87</v>
      </c>
      <c r="AY612" s="17" t="s">
        <v>152</v>
      </c>
      <c r="BE612" s="200">
        <f>IF(N612="základní",J612,0)</f>
        <v>0</v>
      </c>
      <c r="BF612" s="200">
        <f>IF(N612="snížená",J612,0)</f>
        <v>0</v>
      </c>
      <c r="BG612" s="200">
        <f>IF(N612="zákl. přenesená",J612,0)</f>
        <v>0</v>
      </c>
      <c r="BH612" s="200">
        <f>IF(N612="sníž. přenesená",J612,0)</f>
        <v>0</v>
      </c>
      <c r="BI612" s="200">
        <f>IF(N612="nulová",J612,0)</f>
        <v>0</v>
      </c>
      <c r="BJ612" s="17" t="s">
        <v>85</v>
      </c>
      <c r="BK612" s="200">
        <f>ROUND(I612*H612,2)</f>
        <v>0</v>
      </c>
      <c r="BL612" s="17" t="s">
        <v>235</v>
      </c>
      <c r="BM612" s="199" t="s">
        <v>2639</v>
      </c>
    </row>
    <row r="613" spans="1:65" s="13" customFormat="1" ht="11.25">
      <c r="B613" s="201"/>
      <c r="C613" s="202"/>
      <c r="D613" s="203" t="s">
        <v>161</v>
      </c>
      <c r="E613" s="204" t="s">
        <v>1</v>
      </c>
      <c r="F613" s="205" t="s">
        <v>2640</v>
      </c>
      <c r="G613" s="202"/>
      <c r="H613" s="206">
        <v>19.899999999999999</v>
      </c>
      <c r="I613" s="207"/>
      <c r="J613" s="202"/>
      <c r="K613" s="202"/>
      <c r="L613" s="208"/>
      <c r="M613" s="209"/>
      <c r="N613" s="210"/>
      <c r="O613" s="210"/>
      <c r="P613" s="210"/>
      <c r="Q613" s="210"/>
      <c r="R613" s="210"/>
      <c r="S613" s="210"/>
      <c r="T613" s="211"/>
      <c r="AT613" s="212" t="s">
        <v>161</v>
      </c>
      <c r="AU613" s="212" t="s">
        <v>87</v>
      </c>
      <c r="AV613" s="13" t="s">
        <v>87</v>
      </c>
      <c r="AW613" s="13" t="s">
        <v>34</v>
      </c>
      <c r="AX613" s="13" t="s">
        <v>85</v>
      </c>
      <c r="AY613" s="212" t="s">
        <v>152</v>
      </c>
    </row>
    <row r="614" spans="1:65" s="2" customFormat="1" ht="33" customHeight="1">
      <c r="A614" s="34"/>
      <c r="B614" s="35"/>
      <c r="C614" s="187" t="s">
        <v>2641</v>
      </c>
      <c r="D614" s="187" t="s">
        <v>155</v>
      </c>
      <c r="E614" s="188" t="s">
        <v>2642</v>
      </c>
      <c r="F614" s="189" t="s">
        <v>2643</v>
      </c>
      <c r="G614" s="190" t="s">
        <v>165</v>
      </c>
      <c r="H614" s="191">
        <v>62.44</v>
      </c>
      <c r="I614" s="192"/>
      <c r="J614" s="193">
        <f>ROUND(I614*H614,2)</f>
        <v>0</v>
      </c>
      <c r="K614" s="194"/>
      <c r="L614" s="39"/>
      <c r="M614" s="195" t="s">
        <v>1</v>
      </c>
      <c r="N614" s="196" t="s">
        <v>42</v>
      </c>
      <c r="O614" s="71"/>
      <c r="P614" s="197">
        <f>O614*H614</f>
        <v>0</v>
      </c>
      <c r="Q614" s="197">
        <v>6.0499999999999998E-3</v>
      </c>
      <c r="R614" s="197">
        <f>Q614*H614</f>
        <v>0.37776199999999999</v>
      </c>
      <c r="S614" s="197">
        <v>0</v>
      </c>
      <c r="T614" s="198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99" t="s">
        <v>235</v>
      </c>
      <c r="AT614" s="199" t="s">
        <v>155</v>
      </c>
      <c r="AU614" s="199" t="s">
        <v>87</v>
      </c>
      <c r="AY614" s="17" t="s">
        <v>152</v>
      </c>
      <c r="BE614" s="200">
        <f>IF(N614="základní",J614,0)</f>
        <v>0</v>
      </c>
      <c r="BF614" s="200">
        <f>IF(N614="snížená",J614,0)</f>
        <v>0</v>
      </c>
      <c r="BG614" s="200">
        <f>IF(N614="zákl. přenesená",J614,0)</f>
        <v>0</v>
      </c>
      <c r="BH614" s="200">
        <f>IF(N614="sníž. přenesená",J614,0)</f>
        <v>0</v>
      </c>
      <c r="BI614" s="200">
        <f>IF(N614="nulová",J614,0)</f>
        <v>0</v>
      </c>
      <c r="BJ614" s="17" t="s">
        <v>85</v>
      </c>
      <c r="BK614" s="200">
        <f>ROUND(I614*H614,2)</f>
        <v>0</v>
      </c>
      <c r="BL614" s="17" t="s">
        <v>235</v>
      </c>
      <c r="BM614" s="199" t="s">
        <v>2644</v>
      </c>
    </row>
    <row r="615" spans="1:65" s="13" customFormat="1" ht="11.25">
      <c r="B615" s="201"/>
      <c r="C615" s="202"/>
      <c r="D615" s="203" t="s">
        <v>161</v>
      </c>
      <c r="E615" s="204" t="s">
        <v>1</v>
      </c>
      <c r="F615" s="205" t="s">
        <v>2645</v>
      </c>
      <c r="G615" s="202"/>
      <c r="H615" s="206">
        <v>62.44</v>
      </c>
      <c r="I615" s="207"/>
      <c r="J615" s="202"/>
      <c r="K615" s="202"/>
      <c r="L615" s="208"/>
      <c r="M615" s="209"/>
      <c r="N615" s="210"/>
      <c r="O615" s="210"/>
      <c r="P615" s="210"/>
      <c r="Q615" s="210"/>
      <c r="R615" s="210"/>
      <c r="S615" s="210"/>
      <c r="T615" s="211"/>
      <c r="AT615" s="212" t="s">
        <v>161</v>
      </c>
      <c r="AU615" s="212" t="s">
        <v>87</v>
      </c>
      <c r="AV615" s="13" t="s">
        <v>87</v>
      </c>
      <c r="AW615" s="13" t="s">
        <v>34</v>
      </c>
      <c r="AX615" s="13" t="s">
        <v>85</v>
      </c>
      <c r="AY615" s="212" t="s">
        <v>152</v>
      </c>
    </row>
    <row r="616" spans="1:65" s="2" customFormat="1" ht="16.5" customHeight="1">
      <c r="A616" s="34"/>
      <c r="B616" s="35"/>
      <c r="C616" s="228" t="s">
        <v>2646</v>
      </c>
      <c r="D616" s="228" t="s">
        <v>263</v>
      </c>
      <c r="E616" s="229" t="s">
        <v>2647</v>
      </c>
      <c r="F616" s="230" t="s">
        <v>2648</v>
      </c>
      <c r="G616" s="231" t="s">
        <v>165</v>
      </c>
      <c r="H616" s="232">
        <v>68.683999999999997</v>
      </c>
      <c r="I616" s="233"/>
      <c r="J616" s="234">
        <f>ROUND(I616*H616,2)</f>
        <v>0</v>
      </c>
      <c r="K616" s="235"/>
      <c r="L616" s="236"/>
      <c r="M616" s="237" t="s">
        <v>1</v>
      </c>
      <c r="N616" s="238" t="s">
        <v>42</v>
      </c>
      <c r="O616" s="71"/>
      <c r="P616" s="197">
        <f>O616*H616</f>
        <v>0</v>
      </c>
      <c r="Q616" s="197">
        <v>1.29E-2</v>
      </c>
      <c r="R616" s="197">
        <f>Q616*H616</f>
        <v>0.88602360000000002</v>
      </c>
      <c r="S616" s="197">
        <v>0</v>
      </c>
      <c r="T616" s="198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9" t="s">
        <v>285</v>
      </c>
      <c r="AT616" s="199" t="s">
        <v>263</v>
      </c>
      <c r="AU616" s="199" t="s">
        <v>87</v>
      </c>
      <c r="AY616" s="17" t="s">
        <v>152</v>
      </c>
      <c r="BE616" s="200">
        <f>IF(N616="základní",J616,0)</f>
        <v>0</v>
      </c>
      <c r="BF616" s="200">
        <f>IF(N616="snížená",J616,0)</f>
        <v>0</v>
      </c>
      <c r="BG616" s="200">
        <f>IF(N616="zákl. přenesená",J616,0)</f>
        <v>0</v>
      </c>
      <c r="BH616" s="200">
        <f>IF(N616="sníž. přenesená",J616,0)</f>
        <v>0</v>
      </c>
      <c r="BI616" s="200">
        <f>IF(N616="nulová",J616,0)</f>
        <v>0</v>
      </c>
      <c r="BJ616" s="17" t="s">
        <v>85</v>
      </c>
      <c r="BK616" s="200">
        <f>ROUND(I616*H616,2)</f>
        <v>0</v>
      </c>
      <c r="BL616" s="17" t="s">
        <v>235</v>
      </c>
      <c r="BM616" s="199" t="s">
        <v>2649</v>
      </c>
    </row>
    <row r="617" spans="1:65" s="13" customFormat="1" ht="11.25">
      <c r="B617" s="201"/>
      <c r="C617" s="202"/>
      <c r="D617" s="203" t="s">
        <v>161</v>
      </c>
      <c r="E617" s="202"/>
      <c r="F617" s="205" t="s">
        <v>2650</v>
      </c>
      <c r="G617" s="202"/>
      <c r="H617" s="206">
        <v>68.683999999999997</v>
      </c>
      <c r="I617" s="207"/>
      <c r="J617" s="202"/>
      <c r="K617" s="202"/>
      <c r="L617" s="208"/>
      <c r="M617" s="209"/>
      <c r="N617" s="210"/>
      <c r="O617" s="210"/>
      <c r="P617" s="210"/>
      <c r="Q617" s="210"/>
      <c r="R617" s="210"/>
      <c r="S617" s="210"/>
      <c r="T617" s="211"/>
      <c r="AT617" s="212" t="s">
        <v>161</v>
      </c>
      <c r="AU617" s="212" t="s">
        <v>87</v>
      </c>
      <c r="AV617" s="13" t="s">
        <v>87</v>
      </c>
      <c r="AW617" s="13" t="s">
        <v>4</v>
      </c>
      <c r="AX617" s="13" t="s">
        <v>85</v>
      </c>
      <c r="AY617" s="212" t="s">
        <v>152</v>
      </c>
    </row>
    <row r="618" spans="1:65" s="2" customFormat="1" ht="24.2" customHeight="1">
      <c r="A618" s="34"/>
      <c r="B618" s="35"/>
      <c r="C618" s="187" t="s">
        <v>2651</v>
      </c>
      <c r="D618" s="187" t="s">
        <v>155</v>
      </c>
      <c r="E618" s="188" t="s">
        <v>2652</v>
      </c>
      <c r="F618" s="189" t="s">
        <v>2653</v>
      </c>
      <c r="G618" s="190" t="s">
        <v>165</v>
      </c>
      <c r="H618" s="191">
        <v>3.39</v>
      </c>
      <c r="I618" s="192"/>
      <c r="J618" s="193">
        <f>ROUND(I618*H618,2)</f>
        <v>0</v>
      </c>
      <c r="K618" s="194"/>
      <c r="L618" s="39"/>
      <c r="M618" s="195" t="s">
        <v>1</v>
      </c>
      <c r="N618" s="196" t="s">
        <v>42</v>
      </c>
      <c r="O618" s="71"/>
      <c r="P618" s="197">
        <f>O618*H618</f>
        <v>0</v>
      </c>
      <c r="Q618" s="197">
        <v>5.0000000000000001E-3</v>
      </c>
      <c r="R618" s="197">
        <f>Q618*H618</f>
        <v>1.695E-2</v>
      </c>
      <c r="S618" s="197">
        <v>0</v>
      </c>
      <c r="T618" s="198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99" t="s">
        <v>235</v>
      </c>
      <c r="AT618" s="199" t="s">
        <v>155</v>
      </c>
      <c r="AU618" s="199" t="s">
        <v>87</v>
      </c>
      <c r="AY618" s="17" t="s">
        <v>152</v>
      </c>
      <c r="BE618" s="200">
        <f>IF(N618="základní",J618,0)</f>
        <v>0</v>
      </c>
      <c r="BF618" s="200">
        <f>IF(N618="snížená",J618,0)</f>
        <v>0</v>
      </c>
      <c r="BG618" s="200">
        <f>IF(N618="zákl. přenesená",J618,0)</f>
        <v>0</v>
      </c>
      <c r="BH618" s="200">
        <f>IF(N618="sníž. přenesená",J618,0)</f>
        <v>0</v>
      </c>
      <c r="BI618" s="200">
        <f>IF(N618="nulová",J618,0)</f>
        <v>0</v>
      </c>
      <c r="BJ618" s="17" t="s">
        <v>85</v>
      </c>
      <c r="BK618" s="200">
        <f>ROUND(I618*H618,2)</f>
        <v>0</v>
      </c>
      <c r="BL618" s="17" t="s">
        <v>235</v>
      </c>
      <c r="BM618" s="199" t="s">
        <v>2654</v>
      </c>
    </row>
    <row r="619" spans="1:65" s="13" customFormat="1" ht="11.25">
      <c r="B619" s="201"/>
      <c r="C619" s="202"/>
      <c r="D619" s="203" t="s">
        <v>161</v>
      </c>
      <c r="E619" s="204" t="s">
        <v>1</v>
      </c>
      <c r="F619" s="205" t="s">
        <v>2607</v>
      </c>
      <c r="G619" s="202"/>
      <c r="H619" s="206">
        <v>1.56</v>
      </c>
      <c r="I619" s="207"/>
      <c r="J619" s="202"/>
      <c r="K619" s="202"/>
      <c r="L619" s="208"/>
      <c r="M619" s="209"/>
      <c r="N619" s="210"/>
      <c r="O619" s="210"/>
      <c r="P619" s="210"/>
      <c r="Q619" s="210"/>
      <c r="R619" s="210"/>
      <c r="S619" s="210"/>
      <c r="T619" s="211"/>
      <c r="AT619" s="212" t="s">
        <v>161</v>
      </c>
      <c r="AU619" s="212" t="s">
        <v>87</v>
      </c>
      <c r="AV619" s="13" t="s">
        <v>87</v>
      </c>
      <c r="AW619" s="13" t="s">
        <v>34</v>
      </c>
      <c r="AX619" s="13" t="s">
        <v>77</v>
      </c>
      <c r="AY619" s="212" t="s">
        <v>152</v>
      </c>
    </row>
    <row r="620" spans="1:65" s="13" customFormat="1" ht="11.25">
      <c r="B620" s="201"/>
      <c r="C620" s="202"/>
      <c r="D620" s="203" t="s">
        <v>161</v>
      </c>
      <c r="E620" s="204" t="s">
        <v>1</v>
      </c>
      <c r="F620" s="205" t="s">
        <v>2608</v>
      </c>
      <c r="G620" s="202"/>
      <c r="H620" s="206">
        <v>1.83</v>
      </c>
      <c r="I620" s="207"/>
      <c r="J620" s="202"/>
      <c r="K620" s="202"/>
      <c r="L620" s="208"/>
      <c r="M620" s="209"/>
      <c r="N620" s="210"/>
      <c r="O620" s="210"/>
      <c r="P620" s="210"/>
      <c r="Q620" s="210"/>
      <c r="R620" s="210"/>
      <c r="S620" s="210"/>
      <c r="T620" s="211"/>
      <c r="AT620" s="212" t="s">
        <v>161</v>
      </c>
      <c r="AU620" s="212" t="s">
        <v>87</v>
      </c>
      <c r="AV620" s="13" t="s">
        <v>87</v>
      </c>
      <c r="AW620" s="13" t="s">
        <v>34</v>
      </c>
      <c r="AX620" s="13" t="s">
        <v>77</v>
      </c>
      <c r="AY620" s="212" t="s">
        <v>152</v>
      </c>
    </row>
    <row r="621" spans="1:65" s="14" customFormat="1" ht="11.25">
      <c r="B621" s="217"/>
      <c r="C621" s="218"/>
      <c r="D621" s="203" t="s">
        <v>161</v>
      </c>
      <c r="E621" s="219" t="s">
        <v>1</v>
      </c>
      <c r="F621" s="220" t="s">
        <v>203</v>
      </c>
      <c r="G621" s="218"/>
      <c r="H621" s="221">
        <v>3.39</v>
      </c>
      <c r="I621" s="222"/>
      <c r="J621" s="218"/>
      <c r="K621" s="218"/>
      <c r="L621" s="223"/>
      <c r="M621" s="224"/>
      <c r="N621" s="225"/>
      <c r="O621" s="225"/>
      <c r="P621" s="225"/>
      <c r="Q621" s="225"/>
      <c r="R621" s="225"/>
      <c r="S621" s="225"/>
      <c r="T621" s="226"/>
      <c r="AT621" s="227" t="s">
        <v>161</v>
      </c>
      <c r="AU621" s="227" t="s">
        <v>87</v>
      </c>
      <c r="AV621" s="14" t="s">
        <v>159</v>
      </c>
      <c r="AW621" s="14" t="s">
        <v>34</v>
      </c>
      <c r="AX621" s="14" t="s">
        <v>85</v>
      </c>
      <c r="AY621" s="227" t="s">
        <v>152</v>
      </c>
    </row>
    <row r="622" spans="1:65" s="2" customFormat="1" ht="16.5" customHeight="1">
      <c r="A622" s="34"/>
      <c r="B622" s="35"/>
      <c r="C622" s="228" t="s">
        <v>2655</v>
      </c>
      <c r="D622" s="228" t="s">
        <v>263</v>
      </c>
      <c r="E622" s="229" t="s">
        <v>2656</v>
      </c>
      <c r="F622" s="230" t="s">
        <v>2657</v>
      </c>
      <c r="G622" s="231" t="s">
        <v>165</v>
      </c>
      <c r="H622" s="232">
        <v>3.7290000000000001</v>
      </c>
      <c r="I622" s="233"/>
      <c r="J622" s="234">
        <f>ROUND(I622*H622,2)</f>
        <v>0</v>
      </c>
      <c r="K622" s="235"/>
      <c r="L622" s="236"/>
      <c r="M622" s="237" t="s">
        <v>1</v>
      </c>
      <c r="N622" s="238" t="s">
        <v>42</v>
      </c>
      <c r="O622" s="71"/>
      <c r="P622" s="197">
        <f>O622*H622</f>
        <v>0</v>
      </c>
      <c r="Q622" s="197">
        <v>9.7999999999999997E-3</v>
      </c>
      <c r="R622" s="197">
        <f>Q622*H622</f>
        <v>3.6544199999999999E-2</v>
      </c>
      <c r="S622" s="197">
        <v>0</v>
      </c>
      <c r="T622" s="198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99" t="s">
        <v>285</v>
      </c>
      <c r="AT622" s="199" t="s">
        <v>263</v>
      </c>
      <c r="AU622" s="199" t="s">
        <v>87</v>
      </c>
      <c r="AY622" s="17" t="s">
        <v>152</v>
      </c>
      <c r="BE622" s="200">
        <f>IF(N622="základní",J622,0)</f>
        <v>0</v>
      </c>
      <c r="BF622" s="200">
        <f>IF(N622="snížená",J622,0)</f>
        <v>0</v>
      </c>
      <c r="BG622" s="200">
        <f>IF(N622="zákl. přenesená",J622,0)</f>
        <v>0</v>
      </c>
      <c r="BH622" s="200">
        <f>IF(N622="sníž. přenesená",J622,0)</f>
        <v>0</v>
      </c>
      <c r="BI622" s="200">
        <f>IF(N622="nulová",J622,0)</f>
        <v>0</v>
      </c>
      <c r="BJ622" s="17" t="s">
        <v>85</v>
      </c>
      <c r="BK622" s="200">
        <f>ROUND(I622*H622,2)</f>
        <v>0</v>
      </c>
      <c r="BL622" s="17" t="s">
        <v>235</v>
      </c>
      <c r="BM622" s="199" t="s">
        <v>2658</v>
      </c>
    </row>
    <row r="623" spans="1:65" s="13" customFormat="1" ht="11.25">
      <c r="B623" s="201"/>
      <c r="C623" s="202"/>
      <c r="D623" s="203" t="s">
        <v>161</v>
      </c>
      <c r="E623" s="202"/>
      <c r="F623" s="205" t="s">
        <v>2659</v>
      </c>
      <c r="G623" s="202"/>
      <c r="H623" s="206">
        <v>3.7290000000000001</v>
      </c>
      <c r="I623" s="207"/>
      <c r="J623" s="202"/>
      <c r="K623" s="202"/>
      <c r="L623" s="208"/>
      <c r="M623" s="209"/>
      <c r="N623" s="210"/>
      <c r="O623" s="210"/>
      <c r="P623" s="210"/>
      <c r="Q623" s="210"/>
      <c r="R623" s="210"/>
      <c r="S623" s="210"/>
      <c r="T623" s="211"/>
      <c r="AT623" s="212" t="s">
        <v>161</v>
      </c>
      <c r="AU623" s="212" t="s">
        <v>87</v>
      </c>
      <c r="AV623" s="13" t="s">
        <v>87</v>
      </c>
      <c r="AW623" s="13" t="s">
        <v>4</v>
      </c>
      <c r="AX623" s="13" t="s">
        <v>85</v>
      </c>
      <c r="AY623" s="212" t="s">
        <v>152</v>
      </c>
    </row>
    <row r="624" spans="1:65" s="2" customFormat="1" ht="24.2" customHeight="1">
      <c r="A624" s="34"/>
      <c r="B624" s="35"/>
      <c r="C624" s="187" t="s">
        <v>2660</v>
      </c>
      <c r="D624" s="187" t="s">
        <v>155</v>
      </c>
      <c r="E624" s="188" t="s">
        <v>2661</v>
      </c>
      <c r="F624" s="189" t="s">
        <v>2662</v>
      </c>
      <c r="G624" s="190" t="s">
        <v>165</v>
      </c>
      <c r="H624" s="191">
        <v>65.83</v>
      </c>
      <c r="I624" s="192"/>
      <c r="J624" s="193">
        <f>ROUND(I624*H624,2)</f>
        <v>0</v>
      </c>
      <c r="K624" s="194"/>
      <c r="L624" s="39"/>
      <c r="M624" s="195" t="s">
        <v>1</v>
      </c>
      <c r="N624" s="196" t="s">
        <v>42</v>
      </c>
      <c r="O624" s="71"/>
      <c r="P624" s="197">
        <f>O624*H624</f>
        <v>0</v>
      </c>
      <c r="Q624" s="197">
        <v>9.3000000000000005E-4</v>
      </c>
      <c r="R624" s="197">
        <f>Q624*H624</f>
        <v>6.1221900000000003E-2</v>
      </c>
      <c r="S624" s="197">
        <v>0</v>
      </c>
      <c r="T624" s="198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9" t="s">
        <v>235</v>
      </c>
      <c r="AT624" s="199" t="s">
        <v>155</v>
      </c>
      <c r="AU624" s="199" t="s">
        <v>87</v>
      </c>
      <c r="AY624" s="17" t="s">
        <v>152</v>
      </c>
      <c r="BE624" s="200">
        <f>IF(N624="základní",J624,0)</f>
        <v>0</v>
      </c>
      <c r="BF624" s="200">
        <f>IF(N624="snížená",J624,0)</f>
        <v>0</v>
      </c>
      <c r="BG624" s="200">
        <f>IF(N624="zákl. přenesená",J624,0)</f>
        <v>0</v>
      </c>
      <c r="BH624" s="200">
        <f>IF(N624="sníž. přenesená",J624,0)</f>
        <v>0</v>
      </c>
      <c r="BI624" s="200">
        <f>IF(N624="nulová",J624,0)</f>
        <v>0</v>
      </c>
      <c r="BJ624" s="17" t="s">
        <v>85</v>
      </c>
      <c r="BK624" s="200">
        <f>ROUND(I624*H624,2)</f>
        <v>0</v>
      </c>
      <c r="BL624" s="17" t="s">
        <v>235</v>
      </c>
      <c r="BM624" s="199" t="s">
        <v>2663</v>
      </c>
    </row>
    <row r="625" spans="1:65" s="2" customFormat="1" ht="24.2" customHeight="1">
      <c r="A625" s="34"/>
      <c r="B625" s="35"/>
      <c r="C625" s="187" t="s">
        <v>2664</v>
      </c>
      <c r="D625" s="187" t="s">
        <v>155</v>
      </c>
      <c r="E625" s="188" t="s">
        <v>2665</v>
      </c>
      <c r="F625" s="189" t="s">
        <v>2666</v>
      </c>
      <c r="G625" s="190" t="s">
        <v>165</v>
      </c>
      <c r="H625" s="191">
        <v>3.39</v>
      </c>
      <c r="I625" s="192"/>
      <c r="J625" s="193">
        <f>ROUND(I625*H625,2)</f>
        <v>0</v>
      </c>
      <c r="K625" s="194"/>
      <c r="L625" s="39"/>
      <c r="M625" s="195" t="s">
        <v>1</v>
      </c>
      <c r="N625" s="196" t="s">
        <v>42</v>
      </c>
      <c r="O625" s="71"/>
      <c r="P625" s="197">
        <f>O625*H625</f>
        <v>0</v>
      </c>
      <c r="Q625" s="197">
        <v>0</v>
      </c>
      <c r="R625" s="197">
        <f>Q625*H625</f>
        <v>0</v>
      </c>
      <c r="S625" s="197">
        <v>0</v>
      </c>
      <c r="T625" s="198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9" t="s">
        <v>235</v>
      </c>
      <c r="AT625" s="199" t="s">
        <v>155</v>
      </c>
      <c r="AU625" s="199" t="s">
        <v>87</v>
      </c>
      <c r="AY625" s="17" t="s">
        <v>152</v>
      </c>
      <c r="BE625" s="200">
        <f>IF(N625="základní",J625,0)</f>
        <v>0</v>
      </c>
      <c r="BF625" s="200">
        <f>IF(N625="snížená",J625,0)</f>
        <v>0</v>
      </c>
      <c r="BG625" s="200">
        <f>IF(N625="zákl. přenesená",J625,0)</f>
        <v>0</v>
      </c>
      <c r="BH625" s="200">
        <f>IF(N625="sníž. přenesená",J625,0)</f>
        <v>0</v>
      </c>
      <c r="BI625" s="200">
        <f>IF(N625="nulová",J625,0)</f>
        <v>0</v>
      </c>
      <c r="BJ625" s="17" t="s">
        <v>85</v>
      </c>
      <c r="BK625" s="200">
        <f>ROUND(I625*H625,2)</f>
        <v>0</v>
      </c>
      <c r="BL625" s="17" t="s">
        <v>235</v>
      </c>
      <c r="BM625" s="199" t="s">
        <v>2667</v>
      </c>
    </row>
    <row r="626" spans="1:65" s="13" customFormat="1" ht="11.25">
      <c r="B626" s="201"/>
      <c r="C626" s="202"/>
      <c r="D626" s="203" t="s">
        <v>161</v>
      </c>
      <c r="E626" s="204" t="s">
        <v>1</v>
      </c>
      <c r="F626" s="205" t="s">
        <v>2668</v>
      </c>
      <c r="G626" s="202"/>
      <c r="H626" s="206">
        <v>3.39</v>
      </c>
      <c r="I626" s="207"/>
      <c r="J626" s="202"/>
      <c r="K626" s="202"/>
      <c r="L626" s="208"/>
      <c r="M626" s="209"/>
      <c r="N626" s="210"/>
      <c r="O626" s="210"/>
      <c r="P626" s="210"/>
      <c r="Q626" s="210"/>
      <c r="R626" s="210"/>
      <c r="S626" s="210"/>
      <c r="T626" s="211"/>
      <c r="AT626" s="212" t="s">
        <v>161</v>
      </c>
      <c r="AU626" s="212" t="s">
        <v>87</v>
      </c>
      <c r="AV626" s="13" t="s">
        <v>87</v>
      </c>
      <c r="AW626" s="13" t="s">
        <v>34</v>
      </c>
      <c r="AX626" s="13" t="s">
        <v>85</v>
      </c>
      <c r="AY626" s="212" t="s">
        <v>152</v>
      </c>
    </row>
    <row r="627" spans="1:65" s="2" customFormat="1" ht="24.2" customHeight="1">
      <c r="A627" s="34"/>
      <c r="B627" s="35"/>
      <c r="C627" s="187" t="s">
        <v>2669</v>
      </c>
      <c r="D627" s="187" t="s">
        <v>155</v>
      </c>
      <c r="E627" s="188" t="s">
        <v>2670</v>
      </c>
      <c r="F627" s="189" t="s">
        <v>2671</v>
      </c>
      <c r="G627" s="190" t="s">
        <v>165</v>
      </c>
      <c r="H627" s="191">
        <v>1</v>
      </c>
      <c r="I627" s="192"/>
      <c r="J627" s="193">
        <f>ROUND(I627*H627,2)</f>
        <v>0</v>
      </c>
      <c r="K627" s="194"/>
      <c r="L627" s="39"/>
      <c r="M627" s="195" t="s">
        <v>1</v>
      </c>
      <c r="N627" s="196" t="s">
        <v>42</v>
      </c>
      <c r="O627" s="71"/>
      <c r="P627" s="197">
        <f>O627*H627</f>
        <v>0</v>
      </c>
      <c r="Q627" s="197">
        <v>6.3000000000000003E-4</v>
      </c>
      <c r="R627" s="197">
        <f>Q627*H627</f>
        <v>6.3000000000000003E-4</v>
      </c>
      <c r="S627" s="197">
        <v>0</v>
      </c>
      <c r="T627" s="198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99" t="s">
        <v>235</v>
      </c>
      <c r="AT627" s="199" t="s">
        <v>155</v>
      </c>
      <c r="AU627" s="199" t="s">
        <v>87</v>
      </c>
      <c r="AY627" s="17" t="s">
        <v>152</v>
      </c>
      <c r="BE627" s="200">
        <f>IF(N627="základní",J627,0)</f>
        <v>0</v>
      </c>
      <c r="BF627" s="200">
        <f>IF(N627="snížená",J627,0)</f>
        <v>0</v>
      </c>
      <c r="BG627" s="200">
        <f>IF(N627="zákl. přenesená",J627,0)</f>
        <v>0</v>
      </c>
      <c r="BH627" s="200">
        <f>IF(N627="sníž. přenesená",J627,0)</f>
        <v>0</v>
      </c>
      <c r="BI627" s="200">
        <f>IF(N627="nulová",J627,0)</f>
        <v>0</v>
      </c>
      <c r="BJ627" s="17" t="s">
        <v>85</v>
      </c>
      <c r="BK627" s="200">
        <f>ROUND(I627*H627,2)</f>
        <v>0</v>
      </c>
      <c r="BL627" s="17" t="s">
        <v>235</v>
      </c>
      <c r="BM627" s="199" t="s">
        <v>2672</v>
      </c>
    </row>
    <row r="628" spans="1:65" s="13" customFormat="1" ht="11.25">
      <c r="B628" s="201"/>
      <c r="C628" s="202"/>
      <c r="D628" s="203" t="s">
        <v>161</v>
      </c>
      <c r="E628" s="204" t="s">
        <v>1</v>
      </c>
      <c r="F628" s="205" t="s">
        <v>2673</v>
      </c>
      <c r="G628" s="202"/>
      <c r="H628" s="206">
        <v>1</v>
      </c>
      <c r="I628" s="207"/>
      <c r="J628" s="202"/>
      <c r="K628" s="202"/>
      <c r="L628" s="208"/>
      <c r="M628" s="209"/>
      <c r="N628" s="210"/>
      <c r="O628" s="210"/>
      <c r="P628" s="210"/>
      <c r="Q628" s="210"/>
      <c r="R628" s="210"/>
      <c r="S628" s="210"/>
      <c r="T628" s="211"/>
      <c r="AT628" s="212" t="s">
        <v>161</v>
      </c>
      <c r="AU628" s="212" t="s">
        <v>87</v>
      </c>
      <c r="AV628" s="13" t="s">
        <v>87</v>
      </c>
      <c r="AW628" s="13" t="s">
        <v>34</v>
      </c>
      <c r="AX628" s="13" t="s">
        <v>85</v>
      </c>
      <c r="AY628" s="212" t="s">
        <v>152</v>
      </c>
    </row>
    <row r="629" spans="1:65" s="2" customFormat="1" ht="24.2" customHeight="1">
      <c r="A629" s="34"/>
      <c r="B629" s="35"/>
      <c r="C629" s="228" t="s">
        <v>2674</v>
      </c>
      <c r="D629" s="228" t="s">
        <v>263</v>
      </c>
      <c r="E629" s="229" t="s">
        <v>2675</v>
      </c>
      <c r="F629" s="230" t="s">
        <v>2676</v>
      </c>
      <c r="G629" s="231" t="s">
        <v>165</v>
      </c>
      <c r="H629" s="232">
        <v>1.1000000000000001</v>
      </c>
      <c r="I629" s="233"/>
      <c r="J629" s="234">
        <f>ROUND(I629*H629,2)</f>
        <v>0</v>
      </c>
      <c r="K629" s="235"/>
      <c r="L629" s="236"/>
      <c r="M629" s="237" t="s">
        <v>1</v>
      </c>
      <c r="N629" s="238" t="s">
        <v>42</v>
      </c>
      <c r="O629" s="71"/>
      <c r="P629" s="197">
        <f>O629*H629</f>
        <v>0</v>
      </c>
      <c r="Q629" s="197">
        <v>7.4999999999999997E-3</v>
      </c>
      <c r="R629" s="197">
        <f>Q629*H629</f>
        <v>8.2500000000000004E-3</v>
      </c>
      <c r="S629" s="197">
        <v>0</v>
      </c>
      <c r="T629" s="198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99" t="s">
        <v>285</v>
      </c>
      <c r="AT629" s="199" t="s">
        <v>263</v>
      </c>
      <c r="AU629" s="199" t="s">
        <v>87</v>
      </c>
      <c r="AY629" s="17" t="s">
        <v>152</v>
      </c>
      <c r="BE629" s="200">
        <f>IF(N629="základní",J629,0)</f>
        <v>0</v>
      </c>
      <c r="BF629" s="200">
        <f>IF(N629="snížená",J629,0)</f>
        <v>0</v>
      </c>
      <c r="BG629" s="200">
        <f>IF(N629="zákl. přenesená",J629,0)</f>
        <v>0</v>
      </c>
      <c r="BH629" s="200">
        <f>IF(N629="sníž. přenesená",J629,0)</f>
        <v>0</v>
      </c>
      <c r="BI629" s="200">
        <f>IF(N629="nulová",J629,0)</f>
        <v>0</v>
      </c>
      <c r="BJ629" s="17" t="s">
        <v>85</v>
      </c>
      <c r="BK629" s="200">
        <f>ROUND(I629*H629,2)</f>
        <v>0</v>
      </c>
      <c r="BL629" s="17" t="s">
        <v>235</v>
      </c>
      <c r="BM629" s="199" t="s">
        <v>2677</v>
      </c>
    </row>
    <row r="630" spans="1:65" s="13" customFormat="1" ht="11.25">
      <c r="B630" s="201"/>
      <c r="C630" s="202"/>
      <c r="D630" s="203" t="s">
        <v>161</v>
      </c>
      <c r="E630" s="202"/>
      <c r="F630" s="205" t="s">
        <v>2678</v>
      </c>
      <c r="G630" s="202"/>
      <c r="H630" s="206">
        <v>1.1000000000000001</v>
      </c>
      <c r="I630" s="207"/>
      <c r="J630" s="202"/>
      <c r="K630" s="202"/>
      <c r="L630" s="208"/>
      <c r="M630" s="209"/>
      <c r="N630" s="210"/>
      <c r="O630" s="210"/>
      <c r="P630" s="210"/>
      <c r="Q630" s="210"/>
      <c r="R630" s="210"/>
      <c r="S630" s="210"/>
      <c r="T630" s="211"/>
      <c r="AT630" s="212" t="s">
        <v>161</v>
      </c>
      <c r="AU630" s="212" t="s">
        <v>87</v>
      </c>
      <c r="AV630" s="13" t="s">
        <v>87</v>
      </c>
      <c r="AW630" s="13" t="s">
        <v>4</v>
      </c>
      <c r="AX630" s="13" t="s">
        <v>85</v>
      </c>
      <c r="AY630" s="212" t="s">
        <v>152</v>
      </c>
    </row>
    <row r="631" spans="1:65" s="2" customFormat="1" ht="21.75" customHeight="1">
      <c r="A631" s="34"/>
      <c r="B631" s="35"/>
      <c r="C631" s="187" t="s">
        <v>2679</v>
      </c>
      <c r="D631" s="187" t="s">
        <v>155</v>
      </c>
      <c r="E631" s="188" t="s">
        <v>2680</v>
      </c>
      <c r="F631" s="189" t="s">
        <v>2681</v>
      </c>
      <c r="G631" s="190" t="s">
        <v>198</v>
      </c>
      <c r="H631" s="191">
        <v>57.4</v>
      </c>
      <c r="I631" s="192"/>
      <c r="J631" s="193">
        <f>ROUND(I631*H631,2)</f>
        <v>0</v>
      </c>
      <c r="K631" s="194"/>
      <c r="L631" s="39"/>
      <c r="M631" s="195" t="s">
        <v>1</v>
      </c>
      <c r="N631" s="196" t="s">
        <v>42</v>
      </c>
      <c r="O631" s="71"/>
      <c r="P631" s="197">
        <f>O631*H631</f>
        <v>0</v>
      </c>
      <c r="Q631" s="197">
        <v>5.5000000000000003E-4</v>
      </c>
      <c r="R631" s="197">
        <f>Q631*H631</f>
        <v>3.1570000000000001E-2</v>
      </c>
      <c r="S631" s="197">
        <v>0</v>
      </c>
      <c r="T631" s="198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99" t="s">
        <v>159</v>
      </c>
      <c r="AT631" s="199" t="s">
        <v>155</v>
      </c>
      <c r="AU631" s="199" t="s">
        <v>87</v>
      </c>
      <c r="AY631" s="17" t="s">
        <v>152</v>
      </c>
      <c r="BE631" s="200">
        <f>IF(N631="základní",J631,0)</f>
        <v>0</v>
      </c>
      <c r="BF631" s="200">
        <f>IF(N631="snížená",J631,0)</f>
        <v>0</v>
      </c>
      <c r="BG631" s="200">
        <f>IF(N631="zákl. přenesená",J631,0)</f>
        <v>0</v>
      </c>
      <c r="BH631" s="200">
        <f>IF(N631="sníž. přenesená",J631,0)</f>
        <v>0</v>
      </c>
      <c r="BI631" s="200">
        <f>IF(N631="nulová",J631,0)</f>
        <v>0</v>
      </c>
      <c r="BJ631" s="17" t="s">
        <v>85</v>
      </c>
      <c r="BK631" s="200">
        <f>ROUND(I631*H631,2)</f>
        <v>0</v>
      </c>
      <c r="BL631" s="17" t="s">
        <v>159</v>
      </c>
      <c r="BM631" s="199" t="s">
        <v>2682</v>
      </c>
    </row>
    <row r="632" spans="1:65" s="13" customFormat="1" ht="11.25">
      <c r="B632" s="201"/>
      <c r="C632" s="202"/>
      <c r="D632" s="203" t="s">
        <v>161</v>
      </c>
      <c r="E632" s="204" t="s">
        <v>1</v>
      </c>
      <c r="F632" s="205" t="s">
        <v>2683</v>
      </c>
      <c r="G632" s="202"/>
      <c r="H632" s="206">
        <v>12.2</v>
      </c>
      <c r="I632" s="207"/>
      <c r="J632" s="202"/>
      <c r="K632" s="202"/>
      <c r="L632" s="208"/>
      <c r="M632" s="209"/>
      <c r="N632" s="210"/>
      <c r="O632" s="210"/>
      <c r="P632" s="210"/>
      <c r="Q632" s="210"/>
      <c r="R632" s="210"/>
      <c r="S632" s="210"/>
      <c r="T632" s="211"/>
      <c r="AT632" s="212" t="s">
        <v>161</v>
      </c>
      <c r="AU632" s="212" t="s">
        <v>87</v>
      </c>
      <c r="AV632" s="13" t="s">
        <v>87</v>
      </c>
      <c r="AW632" s="13" t="s">
        <v>34</v>
      </c>
      <c r="AX632" s="13" t="s">
        <v>77</v>
      </c>
      <c r="AY632" s="212" t="s">
        <v>152</v>
      </c>
    </row>
    <row r="633" spans="1:65" s="13" customFormat="1" ht="11.25">
      <c r="B633" s="201"/>
      <c r="C633" s="202"/>
      <c r="D633" s="203" t="s">
        <v>161</v>
      </c>
      <c r="E633" s="204" t="s">
        <v>1</v>
      </c>
      <c r="F633" s="205" t="s">
        <v>2684</v>
      </c>
      <c r="G633" s="202"/>
      <c r="H633" s="206">
        <v>32.9</v>
      </c>
      <c r="I633" s="207"/>
      <c r="J633" s="202"/>
      <c r="K633" s="202"/>
      <c r="L633" s="208"/>
      <c r="M633" s="209"/>
      <c r="N633" s="210"/>
      <c r="O633" s="210"/>
      <c r="P633" s="210"/>
      <c r="Q633" s="210"/>
      <c r="R633" s="210"/>
      <c r="S633" s="210"/>
      <c r="T633" s="211"/>
      <c r="AT633" s="212" t="s">
        <v>161</v>
      </c>
      <c r="AU633" s="212" t="s">
        <v>87</v>
      </c>
      <c r="AV633" s="13" t="s">
        <v>87</v>
      </c>
      <c r="AW633" s="13" t="s">
        <v>34</v>
      </c>
      <c r="AX633" s="13" t="s">
        <v>77</v>
      </c>
      <c r="AY633" s="212" t="s">
        <v>152</v>
      </c>
    </row>
    <row r="634" spans="1:65" s="13" customFormat="1" ht="11.25">
      <c r="B634" s="201"/>
      <c r="C634" s="202"/>
      <c r="D634" s="203" t="s">
        <v>161</v>
      </c>
      <c r="E634" s="204" t="s">
        <v>1</v>
      </c>
      <c r="F634" s="205" t="s">
        <v>2685</v>
      </c>
      <c r="G634" s="202"/>
      <c r="H634" s="206">
        <v>4.8</v>
      </c>
      <c r="I634" s="207"/>
      <c r="J634" s="202"/>
      <c r="K634" s="202"/>
      <c r="L634" s="208"/>
      <c r="M634" s="209"/>
      <c r="N634" s="210"/>
      <c r="O634" s="210"/>
      <c r="P634" s="210"/>
      <c r="Q634" s="210"/>
      <c r="R634" s="210"/>
      <c r="S634" s="210"/>
      <c r="T634" s="211"/>
      <c r="AT634" s="212" t="s">
        <v>161</v>
      </c>
      <c r="AU634" s="212" t="s">
        <v>87</v>
      </c>
      <c r="AV634" s="13" t="s">
        <v>87</v>
      </c>
      <c r="AW634" s="13" t="s">
        <v>34</v>
      </c>
      <c r="AX634" s="13" t="s">
        <v>77</v>
      </c>
      <c r="AY634" s="212" t="s">
        <v>152</v>
      </c>
    </row>
    <row r="635" spans="1:65" s="13" customFormat="1" ht="11.25">
      <c r="B635" s="201"/>
      <c r="C635" s="202"/>
      <c r="D635" s="203" t="s">
        <v>161</v>
      </c>
      <c r="E635" s="204" t="s">
        <v>1</v>
      </c>
      <c r="F635" s="205" t="s">
        <v>2686</v>
      </c>
      <c r="G635" s="202"/>
      <c r="H635" s="206">
        <v>6.6</v>
      </c>
      <c r="I635" s="207"/>
      <c r="J635" s="202"/>
      <c r="K635" s="202"/>
      <c r="L635" s="208"/>
      <c r="M635" s="209"/>
      <c r="N635" s="210"/>
      <c r="O635" s="210"/>
      <c r="P635" s="210"/>
      <c r="Q635" s="210"/>
      <c r="R635" s="210"/>
      <c r="S635" s="210"/>
      <c r="T635" s="211"/>
      <c r="AT635" s="212" t="s">
        <v>161</v>
      </c>
      <c r="AU635" s="212" t="s">
        <v>87</v>
      </c>
      <c r="AV635" s="13" t="s">
        <v>87</v>
      </c>
      <c r="AW635" s="13" t="s">
        <v>34</v>
      </c>
      <c r="AX635" s="13" t="s">
        <v>77</v>
      </c>
      <c r="AY635" s="212" t="s">
        <v>152</v>
      </c>
    </row>
    <row r="636" spans="1:65" s="13" customFormat="1" ht="11.25">
      <c r="B636" s="201"/>
      <c r="C636" s="202"/>
      <c r="D636" s="203" t="s">
        <v>161</v>
      </c>
      <c r="E636" s="204" t="s">
        <v>1</v>
      </c>
      <c r="F636" s="205" t="s">
        <v>2687</v>
      </c>
      <c r="G636" s="202"/>
      <c r="H636" s="206">
        <v>0.9</v>
      </c>
      <c r="I636" s="207"/>
      <c r="J636" s="202"/>
      <c r="K636" s="202"/>
      <c r="L636" s="208"/>
      <c r="M636" s="209"/>
      <c r="N636" s="210"/>
      <c r="O636" s="210"/>
      <c r="P636" s="210"/>
      <c r="Q636" s="210"/>
      <c r="R636" s="210"/>
      <c r="S636" s="210"/>
      <c r="T636" s="211"/>
      <c r="AT636" s="212" t="s">
        <v>161</v>
      </c>
      <c r="AU636" s="212" t="s">
        <v>87</v>
      </c>
      <c r="AV636" s="13" t="s">
        <v>87</v>
      </c>
      <c r="AW636" s="13" t="s">
        <v>34</v>
      </c>
      <c r="AX636" s="13" t="s">
        <v>77</v>
      </c>
      <c r="AY636" s="212" t="s">
        <v>152</v>
      </c>
    </row>
    <row r="637" spans="1:65" s="14" customFormat="1" ht="11.25">
      <c r="B637" s="217"/>
      <c r="C637" s="218"/>
      <c r="D637" s="203" t="s">
        <v>161</v>
      </c>
      <c r="E637" s="219" t="s">
        <v>1</v>
      </c>
      <c r="F637" s="220" t="s">
        <v>203</v>
      </c>
      <c r="G637" s="218"/>
      <c r="H637" s="221">
        <v>57.399999999999991</v>
      </c>
      <c r="I637" s="222"/>
      <c r="J637" s="218"/>
      <c r="K637" s="218"/>
      <c r="L637" s="223"/>
      <c r="M637" s="224"/>
      <c r="N637" s="225"/>
      <c r="O637" s="225"/>
      <c r="P637" s="225"/>
      <c r="Q637" s="225"/>
      <c r="R637" s="225"/>
      <c r="S637" s="225"/>
      <c r="T637" s="226"/>
      <c r="AT637" s="227" t="s">
        <v>161</v>
      </c>
      <c r="AU637" s="227" t="s">
        <v>87</v>
      </c>
      <c r="AV637" s="14" t="s">
        <v>159</v>
      </c>
      <c r="AW637" s="14" t="s">
        <v>34</v>
      </c>
      <c r="AX637" s="14" t="s">
        <v>85</v>
      </c>
      <c r="AY637" s="227" t="s">
        <v>152</v>
      </c>
    </row>
    <row r="638" spans="1:65" s="2" customFormat="1" ht="24.2" customHeight="1">
      <c r="A638" s="34"/>
      <c r="B638" s="35"/>
      <c r="C638" s="187" t="s">
        <v>2688</v>
      </c>
      <c r="D638" s="187" t="s">
        <v>155</v>
      </c>
      <c r="E638" s="188" t="s">
        <v>2689</v>
      </c>
      <c r="F638" s="189" t="s">
        <v>2690</v>
      </c>
      <c r="G638" s="190" t="s">
        <v>198</v>
      </c>
      <c r="H638" s="191">
        <v>32.1</v>
      </c>
      <c r="I638" s="192"/>
      <c r="J638" s="193">
        <f>ROUND(I638*H638,2)</f>
        <v>0</v>
      </c>
      <c r="K638" s="194"/>
      <c r="L638" s="39"/>
      <c r="M638" s="195" t="s">
        <v>1</v>
      </c>
      <c r="N638" s="196" t="s">
        <v>42</v>
      </c>
      <c r="O638" s="71"/>
      <c r="P638" s="197">
        <f>O638*H638</f>
        <v>0</v>
      </c>
      <c r="Q638" s="197">
        <v>5.0000000000000001E-4</v>
      </c>
      <c r="R638" s="197">
        <f>Q638*H638</f>
        <v>1.6050000000000002E-2</v>
      </c>
      <c r="S638" s="197">
        <v>0</v>
      </c>
      <c r="T638" s="198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99" t="s">
        <v>235</v>
      </c>
      <c r="AT638" s="199" t="s">
        <v>155</v>
      </c>
      <c r="AU638" s="199" t="s">
        <v>87</v>
      </c>
      <c r="AY638" s="17" t="s">
        <v>152</v>
      </c>
      <c r="BE638" s="200">
        <f>IF(N638="základní",J638,0)</f>
        <v>0</v>
      </c>
      <c r="BF638" s="200">
        <f>IF(N638="snížená",J638,0)</f>
        <v>0</v>
      </c>
      <c r="BG638" s="200">
        <f>IF(N638="zákl. přenesená",J638,0)</f>
        <v>0</v>
      </c>
      <c r="BH638" s="200">
        <f>IF(N638="sníž. přenesená",J638,0)</f>
        <v>0</v>
      </c>
      <c r="BI638" s="200">
        <f>IF(N638="nulová",J638,0)</f>
        <v>0</v>
      </c>
      <c r="BJ638" s="17" t="s">
        <v>85</v>
      </c>
      <c r="BK638" s="200">
        <f>ROUND(I638*H638,2)</f>
        <v>0</v>
      </c>
      <c r="BL638" s="17" t="s">
        <v>235</v>
      </c>
      <c r="BM638" s="199" t="s">
        <v>2691</v>
      </c>
    </row>
    <row r="639" spans="1:65" s="13" customFormat="1" ht="11.25">
      <c r="B639" s="201"/>
      <c r="C639" s="202"/>
      <c r="D639" s="203" t="s">
        <v>161</v>
      </c>
      <c r="E639" s="204" t="s">
        <v>1</v>
      </c>
      <c r="F639" s="205" t="s">
        <v>2692</v>
      </c>
      <c r="G639" s="202"/>
      <c r="H639" s="206">
        <v>32.1</v>
      </c>
      <c r="I639" s="207"/>
      <c r="J639" s="202"/>
      <c r="K639" s="202"/>
      <c r="L639" s="208"/>
      <c r="M639" s="209"/>
      <c r="N639" s="210"/>
      <c r="O639" s="210"/>
      <c r="P639" s="210"/>
      <c r="Q639" s="210"/>
      <c r="R639" s="210"/>
      <c r="S639" s="210"/>
      <c r="T639" s="211"/>
      <c r="AT639" s="212" t="s">
        <v>161</v>
      </c>
      <c r="AU639" s="212" t="s">
        <v>87</v>
      </c>
      <c r="AV639" s="13" t="s">
        <v>87</v>
      </c>
      <c r="AW639" s="13" t="s">
        <v>34</v>
      </c>
      <c r="AX639" s="13" t="s">
        <v>85</v>
      </c>
      <c r="AY639" s="212" t="s">
        <v>152</v>
      </c>
    </row>
    <row r="640" spans="1:65" s="2" customFormat="1" ht="21.75" customHeight="1">
      <c r="A640" s="34"/>
      <c r="B640" s="35"/>
      <c r="C640" s="187" t="s">
        <v>2693</v>
      </c>
      <c r="D640" s="187" t="s">
        <v>155</v>
      </c>
      <c r="E640" s="188" t="s">
        <v>2694</v>
      </c>
      <c r="F640" s="189" t="s">
        <v>2695</v>
      </c>
      <c r="G640" s="190" t="s">
        <v>198</v>
      </c>
      <c r="H640" s="191">
        <v>76.099999999999994</v>
      </c>
      <c r="I640" s="192"/>
      <c r="J640" s="193">
        <f>ROUND(I640*H640,2)</f>
        <v>0</v>
      </c>
      <c r="K640" s="194"/>
      <c r="L640" s="39"/>
      <c r="M640" s="195" t="s">
        <v>1</v>
      </c>
      <c r="N640" s="196" t="s">
        <v>42</v>
      </c>
      <c r="O640" s="71"/>
      <c r="P640" s="197">
        <f>O640*H640</f>
        <v>0</v>
      </c>
      <c r="Q640" s="197">
        <v>3.0000000000000001E-5</v>
      </c>
      <c r="R640" s="197">
        <f>Q640*H640</f>
        <v>2.2829999999999999E-3</v>
      </c>
      <c r="S640" s="197">
        <v>0</v>
      </c>
      <c r="T640" s="198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99" t="s">
        <v>235</v>
      </c>
      <c r="AT640" s="199" t="s">
        <v>155</v>
      </c>
      <c r="AU640" s="199" t="s">
        <v>87</v>
      </c>
      <c r="AY640" s="17" t="s">
        <v>152</v>
      </c>
      <c r="BE640" s="200">
        <f>IF(N640="základní",J640,0)</f>
        <v>0</v>
      </c>
      <c r="BF640" s="200">
        <f>IF(N640="snížená",J640,0)</f>
        <v>0</v>
      </c>
      <c r="BG640" s="200">
        <f>IF(N640="zákl. přenesená",J640,0)</f>
        <v>0</v>
      </c>
      <c r="BH640" s="200">
        <f>IF(N640="sníž. přenesená",J640,0)</f>
        <v>0</v>
      </c>
      <c r="BI640" s="200">
        <f>IF(N640="nulová",J640,0)</f>
        <v>0</v>
      </c>
      <c r="BJ640" s="17" t="s">
        <v>85</v>
      </c>
      <c r="BK640" s="200">
        <f>ROUND(I640*H640,2)</f>
        <v>0</v>
      </c>
      <c r="BL640" s="17" t="s">
        <v>235</v>
      </c>
      <c r="BM640" s="199" t="s">
        <v>2696</v>
      </c>
    </row>
    <row r="641" spans="1:65" s="13" customFormat="1" ht="11.25">
      <c r="B641" s="201"/>
      <c r="C641" s="202"/>
      <c r="D641" s="203" t="s">
        <v>161</v>
      </c>
      <c r="E641" s="204" t="s">
        <v>1</v>
      </c>
      <c r="F641" s="205" t="s">
        <v>2697</v>
      </c>
      <c r="G641" s="202"/>
      <c r="H641" s="206">
        <v>32.1</v>
      </c>
      <c r="I641" s="207"/>
      <c r="J641" s="202"/>
      <c r="K641" s="202"/>
      <c r="L641" s="208"/>
      <c r="M641" s="209"/>
      <c r="N641" s="210"/>
      <c r="O641" s="210"/>
      <c r="P641" s="210"/>
      <c r="Q641" s="210"/>
      <c r="R641" s="210"/>
      <c r="S641" s="210"/>
      <c r="T641" s="211"/>
      <c r="AT641" s="212" t="s">
        <v>161</v>
      </c>
      <c r="AU641" s="212" t="s">
        <v>87</v>
      </c>
      <c r="AV641" s="13" t="s">
        <v>87</v>
      </c>
      <c r="AW641" s="13" t="s">
        <v>34</v>
      </c>
      <c r="AX641" s="13" t="s">
        <v>77</v>
      </c>
      <c r="AY641" s="212" t="s">
        <v>152</v>
      </c>
    </row>
    <row r="642" spans="1:65" s="13" customFormat="1" ht="11.25">
      <c r="B642" s="201"/>
      <c r="C642" s="202"/>
      <c r="D642" s="203" t="s">
        <v>161</v>
      </c>
      <c r="E642" s="204" t="s">
        <v>1</v>
      </c>
      <c r="F642" s="205" t="s">
        <v>2698</v>
      </c>
      <c r="G642" s="202"/>
      <c r="H642" s="206">
        <v>44</v>
      </c>
      <c r="I642" s="207"/>
      <c r="J642" s="202"/>
      <c r="K642" s="202"/>
      <c r="L642" s="208"/>
      <c r="M642" s="209"/>
      <c r="N642" s="210"/>
      <c r="O642" s="210"/>
      <c r="P642" s="210"/>
      <c r="Q642" s="210"/>
      <c r="R642" s="210"/>
      <c r="S642" s="210"/>
      <c r="T642" s="211"/>
      <c r="AT642" s="212" t="s">
        <v>161</v>
      </c>
      <c r="AU642" s="212" t="s">
        <v>87</v>
      </c>
      <c r="AV642" s="13" t="s">
        <v>87</v>
      </c>
      <c r="AW642" s="13" t="s">
        <v>34</v>
      </c>
      <c r="AX642" s="13" t="s">
        <v>77</v>
      </c>
      <c r="AY642" s="212" t="s">
        <v>152</v>
      </c>
    </row>
    <row r="643" spans="1:65" s="14" customFormat="1" ht="11.25">
      <c r="B643" s="217"/>
      <c r="C643" s="218"/>
      <c r="D643" s="203" t="s">
        <v>161</v>
      </c>
      <c r="E643" s="219" t="s">
        <v>1</v>
      </c>
      <c r="F643" s="220" t="s">
        <v>203</v>
      </c>
      <c r="G643" s="218"/>
      <c r="H643" s="221">
        <v>76.099999999999994</v>
      </c>
      <c r="I643" s="222"/>
      <c r="J643" s="218"/>
      <c r="K643" s="218"/>
      <c r="L643" s="223"/>
      <c r="M643" s="224"/>
      <c r="N643" s="225"/>
      <c r="O643" s="225"/>
      <c r="P643" s="225"/>
      <c r="Q643" s="225"/>
      <c r="R643" s="225"/>
      <c r="S643" s="225"/>
      <c r="T643" s="226"/>
      <c r="AT643" s="227" t="s">
        <v>161</v>
      </c>
      <c r="AU643" s="227" t="s">
        <v>87</v>
      </c>
      <c r="AV643" s="14" t="s">
        <v>159</v>
      </c>
      <c r="AW643" s="14" t="s">
        <v>34</v>
      </c>
      <c r="AX643" s="14" t="s">
        <v>85</v>
      </c>
      <c r="AY643" s="227" t="s">
        <v>152</v>
      </c>
    </row>
    <row r="644" spans="1:65" s="2" customFormat="1" ht="16.5" customHeight="1">
      <c r="A644" s="34"/>
      <c r="B644" s="35"/>
      <c r="C644" s="187" t="s">
        <v>2699</v>
      </c>
      <c r="D644" s="187" t="s">
        <v>155</v>
      </c>
      <c r="E644" s="188" t="s">
        <v>2700</v>
      </c>
      <c r="F644" s="189" t="s">
        <v>2701</v>
      </c>
      <c r="G644" s="190" t="s">
        <v>170</v>
      </c>
      <c r="H644" s="191">
        <v>14</v>
      </c>
      <c r="I644" s="192"/>
      <c r="J644" s="193">
        <f>ROUND(I644*H644,2)</f>
        <v>0</v>
      </c>
      <c r="K644" s="194"/>
      <c r="L644" s="39"/>
      <c r="M644" s="195" t="s">
        <v>1</v>
      </c>
      <c r="N644" s="196" t="s">
        <v>42</v>
      </c>
      <c r="O644" s="71"/>
      <c r="P644" s="197">
        <f>O644*H644</f>
        <v>0</v>
      </c>
      <c r="Q644" s="197">
        <v>0</v>
      </c>
      <c r="R644" s="197">
        <f>Q644*H644</f>
        <v>0</v>
      </c>
      <c r="S644" s="197">
        <v>0</v>
      </c>
      <c r="T644" s="198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99" t="s">
        <v>235</v>
      </c>
      <c r="AT644" s="199" t="s">
        <v>155</v>
      </c>
      <c r="AU644" s="199" t="s">
        <v>87</v>
      </c>
      <c r="AY644" s="17" t="s">
        <v>152</v>
      </c>
      <c r="BE644" s="200">
        <f>IF(N644="základní",J644,0)</f>
        <v>0</v>
      </c>
      <c r="BF644" s="200">
        <f>IF(N644="snížená",J644,0)</f>
        <v>0</v>
      </c>
      <c r="BG644" s="200">
        <f>IF(N644="zákl. přenesená",J644,0)</f>
        <v>0</v>
      </c>
      <c r="BH644" s="200">
        <f>IF(N644="sníž. přenesená",J644,0)</f>
        <v>0</v>
      </c>
      <c r="BI644" s="200">
        <f>IF(N644="nulová",J644,0)</f>
        <v>0</v>
      </c>
      <c r="BJ644" s="17" t="s">
        <v>85</v>
      </c>
      <c r="BK644" s="200">
        <f>ROUND(I644*H644,2)</f>
        <v>0</v>
      </c>
      <c r="BL644" s="17" t="s">
        <v>235</v>
      </c>
      <c r="BM644" s="199" t="s">
        <v>2702</v>
      </c>
    </row>
    <row r="645" spans="1:65" s="2" customFormat="1" ht="21.75" customHeight="1">
      <c r="A645" s="34"/>
      <c r="B645" s="35"/>
      <c r="C645" s="187" t="s">
        <v>2703</v>
      </c>
      <c r="D645" s="187" t="s">
        <v>155</v>
      </c>
      <c r="E645" s="188" t="s">
        <v>2704</v>
      </c>
      <c r="F645" s="189" t="s">
        <v>2705</v>
      </c>
      <c r="G645" s="190" t="s">
        <v>170</v>
      </c>
      <c r="H645" s="191">
        <v>6</v>
      </c>
      <c r="I645" s="192"/>
      <c r="J645" s="193">
        <f>ROUND(I645*H645,2)</f>
        <v>0</v>
      </c>
      <c r="K645" s="194"/>
      <c r="L645" s="39"/>
      <c r="M645" s="195" t="s">
        <v>1</v>
      </c>
      <c r="N645" s="196" t="s">
        <v>42</v>
      </c>
      <c r="O645" s="71"/>
      <c r="P645" s="197">
        <f>O645*H645</f>
        <v>0</v>
      </c>
      <c r="Q645" s="197">
        <v>0</v>
      </c>
      <c r="R645" s="197">
        <f>Q645*H645</f>
        <v>0</v>
      </c>
      <c r="S645" s="197">
        <v>0</v>
      </c>
      <c r="T645" s="198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99" t="s">
        <v>235</v>
      </c>
      <c r="AT645" s="199" t="s">
        <v>155</v>
      </c>
      <c r="AU645" s="199" t="s">
        <v>87</v>
      </c>
      <c r="AY645" s="17" t="s">
        <v>152</v>
      </c>
      <c r="BE645" s="200">
        <f>IF(N645="základní",J645,0)</f>
        <v>0</v>
      </c>
      <c r="BF645" s="200">
        <f>IF(N645="snížená",J645,0)</f>
        <v>0</v>
      </c>
      <c r="BG645" s="200">
        <f>IF(N645="zákl. přenesená",J645,0)</f>
        <v>0</v>
      </c>
      <c r="BH645" s="200">
        <f>IF(N645="sníž. přenesená",J645,0)</f>
        <v>0</v>
      </c>
      <c r="BI645" s="200">
        <f>IF(N645="nulová",J645,0)</f>
        <v>0</v>
      </c>
      <c r="BJ645" s="17" t="s">
        <v>85</v>
      </c>
      <c r="BK645" s="200">
        <f>ROUND(I645*H645,2)</f>
        <v>0</v>
      </c>
      <c r="BL645" s="17" t="s">
        <v>235</v>
      </c>
      <c r="BM645" s="199" t="s">
        <v>2706</v>
      </c>
    </row>
    <row r="646" spans="1:65" s="2" customFormat="1" ht="16.5" customHeight="1">
      <c r="A646" s="34"/>
      <c r="B646" s="35"/>
      <c r="C646" s="187" t="s">
        <v>2707</v>
      </c>
      <c r="D646" s="187" t="s">
        <v>155</v>
      </c>
      <c r="E646" s="188" t="s">
        <v>2708</v>
      </c>
      <c r="F646" s="189" t="s">
        <v>2709</v>
      </c>
      <c r="G646" s="190" t="s">
        <v>170</v>
      </c>
      <c r="H646" s="191">
        <v>2</v>
      </c>
      <c r="I646" s="192"/>
      <c r="J646" s="193">
        <f>ROUND(I646*H646,2)</f>
        <v>0</v>
      </c>
      <c r="K646" s="194"/>
      <c r="L646" s="39"/>
      <c r="M646" s="195" t="s">
        <v>1</v>
      </c>
      <c r="N646" s="196" t="s">
        <v>42</v>
      </c>
      <c r="O646" s="71"/>
      <c r="P646" s="197">
        <f>O646*H646</f>
        <v>0</v>
      </c>
      <c r="Q646" s="197">
        <v>0</v>
      </c>
      <c r="R646" s="197">
        <f>Q646*H646</f>
        <v>0</v>
      </c>
      <c r="S646" s="197">
        <v>0</v>
      </c>
      <c r="T646" s="198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99" t="s">
        <v>235</v>
      </c>
      <c r="AT646" s="199" t="s">
        <v>155</v>
      </c>
      <c r="AU646" s="199" t="s">
        <v>87</v>
      </c>
      <c r="AY646" s="17" t="s">
        <v>152</v>
      </c>
      <c r="BE646" s="200">
        <f>IF(N646="základní",J646,0)</f>
        <v>0</v>
      </c>
      <c r="BF646" s="200">
        <f>IF(N646="snížená",J646,0)</f>
        <v>0</v>
      </c>
      <c r="BG646" s="200">
        <f>IF(N646="zákl. přenesená",J646,0)</f>
        <v>0</v>
      </c>
      <c r="BH646" s="200">
        <f>IF(N646="sníž. přenesená",J646,0)</f>
        <v>0</v>
      </c>
      <c r="BI646" s="200">
        <f>IF(N646="nulová",J646,0)</f>
        <v>0</v>
      </c>
      <c r="BJ646" s="17" t="s">
        <v>85</v>
      </c>
      <c r="BK646" s="200">
        <f>ROUND(I646*H646,2)</f>
        <v>0</v>
      </c>
      <c r="BL646" s="17" t="s">
        <v>235</v>
      </c>
      <c r="BM646" s="199" t="s">
        <v>2710</v>
      </c>
    </row>
    <row r="647" spans="1:65" s="2" customFormat="1" ht="24.2" customHeight="1">
      <c r="A647" s="34"/>
      <c r="B647" s="35"/>
      <c r="C647" s="187" t="s">
        <v>2711</v>
      </c>
      <c r="D647" s="187" t="s">
        <v>155</v>
      </c>
      <c r="E647" s="188" t="s">
        <v>2712</v>
      </c>
      <c r="F647" s="189" t="s">
        <v>2713</v>
      </c>
      <c r="G647" s="190" t="s">
        <v>165</v>
      </c>
      <c r="H647" s="191">
        <v>65.83</v>
      </c>
      <c r="I647" s="192"/>
      <c r="J647" s="193">
        <f>ROUND(I647*H647,2)</f>
        <v>0</v>
      </c>
      <c r="K647" s="194"/>
      <c r="L647" s="39"/>
      <c r="M647" s="195" t="s">
        <v>1</v>
      </c>
      <c r="N647" s="196" t="s">
        <v>42</v>
      </c>
      <c r="O647" s="71"/>
      <c r="P647" s="197">
        <f>O647*H647</f>
        <v>0</v>
      </c>
      <c r="Q647" s="197">
        <v>5.0000000000000002E-5</v>
      </c>
      <c r="R647" s="197">
        <f>Q647*H647</f>
        <v>3.2915000000000002E-3</v>
      </c>
      <c r="S647" s="197">
        <v>0</v>
      </c>
      <c r="T647" s="198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199" t="s">
        <v>235</v>
      </c>
      <c r="AT647" s="199" t="s">
        <v>155</v>
      </c>
      <c r="AU647" s="199" t="s">
        <v>87</v>
      </c>
      <c r="AY647" s="17" t="s">
        <v>152</v>
      </c>
      <c r="BE647" s="200">
        <f>IF(N647="základní",J647,0)</f>
        <v>0</v>
      </c>
      <c r="BF647" s="200">
        <f>IF(N647="snížená",J647,0)</f>
        <v>0</v>
      </c>
      <c r="BG647" s="200">
        <f>IF(N647="zákl. přenesená",J647,0)</f>
        <v>0</v>
      </c>
      <c r="BH647" s="200">
        <f>IF(N647="sníž. přenesená",J647,0)</f>
        <v>0</v>
      </c>
      <c r="BI647" s="200">
        <f>IF(N647="nulová",J647,0)</f>
        <v>0</v>
      </c>
      <c r="BJ647" s="17" t="s">
        <v>85</v>
      </c>
      <c r="BK647" s="200">
        <f>ROUND(I647*H647,2)</f>
        <v>0</v>
      </c>
      <c r="BL647" s="17" t="s">
        <v>235</v>
      </c>
      <c r="BM647" s="199" t="s">
        <v>2714</v>
      </c>
    </row>
    <row r="648" spans="1:65" s="2" customFormat="1" ht="24.2" customHeight="1">
      <c r="A648" s="34"/>
      <c r="B648" s="35"/>
      <c r="C648" s="187" t="s">
        <v>2715</v>
      </c>
      <c r="D648" s="187" t="s">
        <v>155</v>
      </c>
      <c r="E648" s="188" t="s">
        <v>2716</v>
      </c>
      <c r="F648" s="189" t="s">
        <v>2717</v>
      </c>
      <c r="G648" s="190" t="s">
        <v>307</v>
      </c>
      <c r="H648" s="239"/>
      <c r="I648" s="192"/>
      <c r="J648" s="193">
        <f>ROUND(I648*H648,2)</f>
        <v>0</v>
      </c>
      <c r="K648" s="194"/>
      <c r="L648" s="39"/>
      <c r="M648" s="195" t="s">
        <v>1</v>
      </c>
      <c r="N648" s="196" t="s">
        <v>42</v>
      </c>
      <c r="O648" s="71"/>
      <c r="P648" s="197">
        <f>O648*H648</f>
        <v>0</v>
      </c>
      <c r="Q648" s="197">
        <v>0</v>
      </c>
      <c r="R648" s="197">
        <f>Q648*H648</f>
        <v>0</v>
      </c>
      <c r="S648" s="197">
        <v>0</v>
      </c>
      <c r="T648" s="198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99" t="s">
        <v>235</v>
      </c>
      <c r="AT648" s="199" t="s">
        <v>155</v>
      </c>
      <c r="AU648" s="199" t="s">
        <v>87</v>
      </c>
      <c r="AY648" s="17" t="s">
        <v>152</v>
      </c>
      <c r="BE648" s="200">
        <f>IF(N648="základní",J648,0)</f>
        <v>0</v>
      </c>
      <c r="BF648" s="200">
        <f>IF(N648="snížená",J648,0)</f>
        <v>0</v>
      </c>
      <c r="BG648" s="200">
        <f>IF(N648="zákl. přenesená",J648,0)</f>
        <v>0</v>
      </c>
      <c r="BH648" s="200">
        <f>IF(N648="sníž. přenesená",J648,0)</f>
        <v>0</v>
      </c>
      <c r="BI648" s="200">
        <f>IF(N648="nulová",J648,0)</f>
        <v>0</v>
      </c>
      <c r="BJ648" s="17" t="s">
        <v>85</v>
      </c>
      <c r="BK648" s="200">
        <f>ROUND(I648*H648,2)</f>
        <v>0</v>
      </c>
      <c r="BL648" s="17" t="s">
        <v>235</v>
      </c>
      <c r="BM648" s="199" t="s">
        <v>2718</v>
      </c>
    </row>
    <row r="649" spans="1:65" s="12" customFormat="1" ht="22.9" customHeight="1">
      <c r="B649" s="171"/>
      <c r="C649" s="172"/>
      <c r="D649" s="173" t="s">
        <v>76</v>
      </c>
      <c r="E649" s="185" t="s">
        <v>561</v>
      </c>
      <c r="F649" s="185" t="s">
        <v>1148</v>
      </c>
      <c r="G649" s="172"/>
      <c r="H649" s="172"/>
      <c r="I649" s="175"/>
      <c r="J649" s="186">
        <f>BK649</f>
        <v>0</v>
      </c>
      <c r="K649" s="172"/>
      <c r="L649" s="177"/>
      <c r="M649" s="178"/>
      <c r="N649" s="179"/>
      <c r="O649" s="179"/>
      <c r="P649" s="180">
        <f>SUM(P650:P659)</f>
        <v>0</v>
      </c>
      <c r="Q649" s="179"/>
      <c r="R649" s="180">
        <f>SUM(R650:R659)</f>
        <v>1.1917999999999998E-2</v>
      </c>
      <c r="S649" s="179"/>
      <c r="T649" s="181">
        <f>SUM(T650:T659)</f>
        <v>0</v>
      </c>
      <c r="AR649" s="182" t="s">
        <v>87</v>
      </c>
      <c r="AT649" s="183" t="s">
        <v>76</v>
      </c>
      <c r="AU649" s="183" t="s">
        <v>85</v>
      </c>
      <c r="AY649" s="182" t="s">
        <v>152</v>
      </c>
      <c r="BK649" s="184">
        <f>SUM(BK650:BK659)</f>
        <v>0</v>
      </c>
    </row>
    <row r="650" spans="1:65" s="2" customFormat="1" ht="16.5" customHeight="1">
      <c r="A650" s="34"/>
      <c r="B650" s="35"/>
      <c r="C650" s="187" t="s">
        <v>2719</v>
      </c>
      <c r="D650" s="187" t="s">
        <v>155</v>
      </c>
      <c r="E650" s="188" t="s">
        <v>2720</v>
      </c>
      <c r="F650" s="189" t="s">
        <v>2721</v>
      </c>
      <c r="G650" s="190" t="s">
        <v>165</v>
      </c>
      <c r="H650" s="191">
        <v>20.2</v>
      </c>
      <c r="I650" s="192"/>
      <c r="J650" s="193">
        <f>ROUND(I650*H650,2)</f>
        <v>0</v>
      </c>
      <c r="K650" s="194"/>
      <c r="L650" s="39"/>
      <c r="M650" s="195" t="s">
        <v>1</v>
      </c>
      <c r="N650" s="196" t="s">
        <v>42</v>
      </c>
      <c r="O650" s="71"/>
      <c r="P650" s="197">
        <f>O650*H650</f>
        <v>0</v>
      </c>
      <c r="Q650" s="197">
        <v>6.9999999999999994E-5</v>
      </c>
      <c r="R650" s="197">
        <f>Q650*H650</f>
        <v>1.4139999999999999E-3</v>
      </c>
      <c r="S650" s="197">
        <v>0</v>
      </c>
      <c r="T650" s="198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99" t="s">
        <v>235</v>
      </c>
      <c r="AT650" s="199" t="s">
        <v>155</v>
      </c>
      <c r="AU650" s="199" t="s">
        <v>87</v>
      </c>
      <c r="AY650" s="17" t="s">
        <v>152</v>
      </c>
      <c r="BE650" s="200">
        <f>IF(N650="základní",J650,0)</f>
        <v>0</v>
      </c>
      <c r="BF650" s="200">
        <f>IF(N650="snížená",J650,0)</f>
        <v>0</v>
      </c>
      <c r="BG650" s="200">
        <f>IF(N650="zákl. přenesená",J650,0)</f>
        <v>0</v>
      </c>
      <c r="BH650" s="200">
        <f>IF(N650="sníž. přenesená",J650,0)</f>
        <v>0</v>
      </c>
      <c r="BI650" s="200">
        <f>IF(N650="nulová",J650,0)</f>
        <v>0</v>
      </c>
      <c r="BJ650" s="17" t="s">
        <v>85</v>
      </c>
      <c r="BK650" s="200">
        <f>ROUND(I650*H650,2)</f>
        <v>0</v>
      </c>
      <c r="BL650" s="17" t="s">
        <v>235</v>
      </c>
      <c r="BM650" s="199" t="s">
        <v>2722</v>
      </c>
    </row>
    <row r="651" spans="1:65" s="13" customFormat="1" ht="11.25">
      <c r="B651" s="201"/>
      <c r="C651" s="202"/>
      <c r="D651" s="203" t="s">
        <v>161</v>
      </c>
      <c r="E651" s="204" t="s">
        <v>1</v>
      </c>
      <c r="F651" s="205" t="s">
        <v>2723</v>
      </c>
      <c r="G651" s="202"/>
      <c r="H651" s="206">
        <v>10.199999999999999</v>
      </c>
      <c r="I651" s="207"/>
      <c r="J651" s="202"/>
      <c r="K651" s="202"/>
      <c r="L651" s="208"/>
      <c r="M651" s="209"/>
      <c r="N651" s="210"/>
      <c r="O651" s="210"/>
      <c r="P651" s="210"/>
      <c r="Q651" s="210"/>
      <c r="R651" s="210"/>
      <c r="S651" s="210"/>
      <c r="T651" s="211"/>
      <c r="AT651" s="212" t="s">
        <v>161</v>
      </c>
      <c r="AU651" s="212" t="s">
        <v>87</v>
      </c>
      <c r="AV651" s="13" t="s">
        <v>87</v>
      </c>
      <c r="AW651" s="13" t="s">
        <v>34</v>
      </c>
      <c r="AX651" s="13" t="s">
        <v>77</v>
      </c>
      <c r="AY651" s="212" t="s">
        <v>152</v>
      </c>
    </row>
    <row r="652" spans="1:65" s="13" customFormat="1" ht="11.25">
      <c r="B652" s="201"/>
      <c r="C652" s="202"/>
      <c r="D652" s="203" t="s">
        <v>161</v>
      </c>
      <c r="E652" s="204" t="s">
        <v>1</v>
      </c>
      <c r="F652" s="205" t="s">
        <v>2724</v>
      </c>
      <c r="G652" s="202"/>
      <c r="H652" s="206">
        <v>10</v>
      </c>
      <c r="I652" s="207"/>
      <c r="J652" s="202"/>
      <c r="K652" s="202"/>
      <c r="L652" s="208"/>
      <c r="M652" s="209"/>
      <c r="N652" s="210"/>
      <c r="O652" s="210"/>
      <c r="P652" s="210"/>
      <c r="Q652" s="210"/>
      <c r="R652" s="210"/>
      <c r="S652" s="210"/>
      <c r="T652" s="211"/>
      <c r="AT652" s="212" t="s">
        <v>161</v>
      </c>
      <c r="AU652" s="212" t="s">
        <v>87</v>
      </c>
      <c r="AV652" s="13" t="s">
        <v>87</v>
      </c>
      <c r="AW652" s="13" t="s">
        <v>34</v>
      </c>
      <c r="AX652" s="13" t="s">
        <v>77</v>
      </c>
      <c r="AY652" s="212" t="s">
        <v>152</v>
      </c>
    </row>
    <row r="653" spans="1:65" s="14" customFormat="1" ht="11.25">
      <c r="B653" s="217"/>
      <c r="C653" s="218"/>
      <c r="D653" s="203" t="s">
        <v>161</v>
      </c>
      <c r="E653" s="219" t="s">
        <v>1</v>
      </c>
      <c r="F653" s="220" t="s">
        <v>203</v>
      </c>
      <c r="G653" s="218"/>
      <c r="H653" s="221">
        <v>20.2</v>
      </c>
      <c r="I653" s="222"/>
      <c r="J653" s="218"/>
      <c r="K653" s="218"/>
      <c r="L653" s="223"/>
      <c r="M653" s="224"/>
      <c r="N653" s="225"/>
      <c r="O653" s="225"/>
      <c r="P653" s="225"/>
      <c r="Q653" s="225"/>
      <c r="R653" s="225"/>
      <c r="S653" s="225"/>
      <c r="T653" s="226"/>
      <c r="AT653" s="227" t="s">
        <v>161</v>
      </c>
      <c r="AU653" s="227" t="s">
        <v>87</v>
      </c>
      <c r="AV653" s="14" t="s">
        <v>159</v>
      </c>
      <c r="AW653" s="14" t="s">
        <v>34</v>
      </c>
      <c r="AX653" s="14" t="s">
        <v>85</v>
      </c>
      <c r="AY653" s="227" t="s">
        <v>152</v>
      </c>
    </row>
    <row r="654" spans="1:65" s="2" customFormat="1" ht="24.2" customHeight="1">
      <c r="A654" s="34"/>
      <c r="B654" s="35"/>
      <c r="C654" s="187" t="s">
        <v>2725</v>
      </c>
      <c r="D654" s="187" t="s">
        <v>155</v>
      </c>
      <c r="E654" s="188" t="s">
        <v>2726</v>
      </c>
      <c r="F654" s="189" t="s">
        <v>2727</v>
      </c>
      <c r="G654" s="190" t="s">
        <v>165</v>
      </c>
      <c r="H654" s="191">
        <v>20.2</v>
      </c>
      <c r="I654" s="192"/>
      <c r="J654" s="193">
        <f t="shared" ref="J654:J659" si="70">ROUND(I654*H654,2)</f>
        <v>0</v>
      </c>
      <c r="K654" s="194"/>
      <c r="L654" s="39"/>
      <c r="M654" s="195" t="s">
        <v>1</v>
      </c>
      <c r="N654" s="196" t="s">
        <v>42</v>
      </c>
      <c r="O654" s="71"/>
      <c r="P654" s="197">
        <f t="shared" ref="P654:P659" si="71">O654*H654</f>
        <v>0</v>
      </c>
      <c r="Q654" s="197">
        <v>8.0000000000000007E-5</v>
      </c>
      <c r="R654" s="197">
        <f t="shared" ref="R654:R659" si="72">Q654*H654</f>
        <v>1.616E-3</v>
      </c>
      <c r="S654" s="197">
        <v>0</v>
      </c>
      <c r="T654" s="198">
        <f t="shared" ref="T654:T659" si="73"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99" t="s">
        <v>235</v>
      </c>
      <c r="AT654" s="199" t="s">
        <v>155</v>
      </c>
      <c r="AU654" s="199" t="s">
        <v>87</v>
      </c>
      <c r="AY654" s="17" t="s">
        <v>152</v>
      </c>
      <c r="BE654" s="200">
        <f t="shared" ref="BE654:BE659" si="74">IF(N654="základní",J654,0)</f>
        <v>0</v>
      </c>
      <c r="BF654" s="200">
        <f t="shared" ref="BF654:BF659" si="75">IF(N654="snížená",J654,0)</f>
        <v>0</v>
      </c>
      <c r="BG654" s="200">
        <f t="shared" ref="BG654:BG659" si="76">IF(N654="zákl. přenesená",J654,0)</f>
        <v>0</v>
      </c>
      <c r="BH654" s="200">
        <f t="shared" ref="BH654:BH659" si="77">IF(N654="sníž. přenesená",J654,0)</f>
        <v>0</v>
      </c>
      <c r="BI654" s="200">
        <f t="shared" ref="BI654:BI659" si="78">IF(N654="nulová",J654,0)</f>
        <v>0</v>
      </c>
      <c r="BJ654" s="17" t="s">
        <v>85</v>
      </c>
      <c r="BK654" s="200">
        <f t="shared" ref="BK654:BK659" si="79">ROUND(I654*H654,2)</f>
        <v>0</v>
      </c>
      <c r="BL654" s="17" t="s">
        <v>235</v>
      </c>
      <c r="BM654" s="199" t="s">
        <v>2728</v>
      </c>
    </row>
    <row r="655" spans="1:65" s="2" customFormat="1" ht="16.5" customHeight="1">
      <c r="A655" s="34"/>
      <c r="B655" s="35"/>
      <c r="C655" s="187" t="s">
        <v>2729</v>
      </c>
      <c r="D655" s="187" t="s">
        <v>155</v>
      </c>
      <c r="E655" s="188" t="s">
        <v>2730</v>
      </c>
      <c r="F655" s="189" t="s">
        <v>2731</v>
      </c>
      <c r="G655" s="190" t="s">
        <v>165</v>
      </c>
      <c r="H655" s="191">
        <v>20.2</v>
      </c>
      <c r="I655" s="192"/>
      <c r="J655" s="193">
        <f t="shared" si="70"/>
        <v>0</v>
      </c>
      <c r="K655" s="194"/>
      <c r="L655" s="39"/>
      <c r="M655" s="195" t="s">
        <v>1</v>
      </c>
      <c r="N655" s="196" t="s">
        <v>42</v>
      </c>
      <c r="O655" s="71"/>
      <c r="P655" s="197">
        <f t="shared" si="71"/>
        <v>0</v>
      </c>
      <c r="Q655" s="197">
        <v>0</v>
      </c>
      <c r="R655" s="197">
        <f t="shared" si="72"/>
        <v>0</v>
      </c>
      <c r="S655" s="197">
        <v>0</v>
      </c>
      <c r="T655" s="198">
        <f t="shared" si="73"/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99" t="s">
        <v>235</v>
      </c>
      <c r="AT655" s="199" t="s">
        <v>155</v>
      </c>
      <c r="AU655" s="199" t="s">
        <v>87</v>
      </c>
      <c r="AY655" s="17" t="s">
        <v>152</v>
      </c>
      <c r="BE655" s="200">
        <f t="shared" si="74"/>
        <v>0</v>
      </c>
      <c r="BF655" s="200">
        <f t="shared" si="75"/>
        <v>0</v>
      </c>
      <c r="BG655" s="200">
        <f t="shared" si="76"/>
        <v>0</v>
      </c>
      <c r="BH655" s="200">
        <f t="shared" si="77"/>
        <v>0</v>
      </c>
      <c r="BI655" s="200">
        <f t="shared" si="78"/>
        <v>0</v>
      </c>
      <c r="BJ655" s="17" t="s">
        <v>85</v>
      </c>
      <c r="BK655" s="200">
        <f t="shared" si="79"/>
        <v>0</v>
      </c>
      <c r="BL655" s="17" t="s">
        <v>235</v>
      </c>
      <c r="BM655" s="199" t="s">
        <v>2732</v>
      </c>
    </row>
    <row r="656" spans="1:65" s="2" customFormat="1" ht="24.2" customHeight="1">
      <c r="A656" s="34"/>
      <c r="B656" s="35"/>
      <c r="C656" s="187" t="s">
        <v>2733</v>
      </c>
      <c r="D656" s="187" t="s">
        <v>155</v>
      </c>
      <c r="E656" s="188" t="s">
        <v>2734</v>
      </c>
      <c r="F656" s="189" t="s">
        <v>2735</v>
      </c>
      <c r="G656" s="190" t="s">
        <v>165</v>
      </c>
      <c r="H656" s="191">
        <v>20.2</v>
      </c>
      <c r="I656" s="192"/>
      <c r="J656" s="193">
        <f t="shared" si="70"/>
        <v>0</v>
      </c>
      <c r="K656" s="194"/>
      <c r="L656" s="39"/>
      <c r="M656" s="195" t="s">
        <v>1</v>
      </c>
      <c r="N656" s="196" t="s">
        <v>42</v>
      </c>
      <c r="O656" s="71"/>
      <c r="P656" s="197">
        <f t="shared" si="71"/>
        <v>0</v>
      </c>
      <c r="Q656" s="197">
        <v>6.0000000000000002E-5</v>
      </c>
      <c r="R656" s="197">
        <f t="shared" si="72"/>
        <v>1.212E-3</v>
      </c>
      <c r="S656" s="197">
        <v>0</v>
      </c>
      <c r="T656" s="198">
        <f t="shared" si="73"/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99" t="s">
        <v>235</v>
      </c>
      <c r="AT656" s="199" t="s">
        <v>155</v>
      </c>
      <c r="AU656" s="199" t="s">
        <v>87</v>
      </c>
      <c r="AY656" s="17" t="s">
        <v>152</v>
      </c>
      <c r="BE656" s="200">
        <f t="shared" si="74"/>
        <v>0</v>
      </c>
      <c r="BF656" s="200">
        <f t="shared" si="75"/>
        <v>0</v>
      </c>
      <c r="BG656" s="200">
        <f t="shared" si="76"/>
        <v>0</v>
      </c>
      <c r="BH656" s="200">
        <f t="shared" si="77"/>
        <v>0</v>
      </c>
      <c r="BI656" s="200">
        <f t="shared" si="78"/>
        <v>0</v>
      </c>
      <c r="BJ656" s="17" t="s">
        <v>85</v>
      </c>
      <c r="BK656" s="200">
        <f t="shared" si="79"/>
        <v>0</v>
      </c>
      <c r="BL656" s="17" t="s">
        <v>235</v>
      </c>
      <c r="BM656" s="199" t="s">
        <v>2736</v>
      </c>
    </row>
    <row r="657" spans="1:65" s="2" customFormat="1" ht="24.2" customHeight="1">
      <c r="A657" s="34"/>
      <c r="B657" s="35"/>
      <c r="C657" s="187" t="s">
        <v>2737</v>
      </c>
      <c r="D657" s="187" t="s">
        <v>155</v>
      </c>
      <c r="E657" s="188" t="s">
        <v>2738</v>
      </c>
      <c r="F657" s="189" t="s">
        <v>2739</v>
      </c>
      <c r="G657" s="190" t="s">
        <v>165</v>
      </c>
      <c r="H657" s="191">
        <v>20.2</v>
      </c>
      <c r="I657" s="192"/>
      <c r="J657" s="193">
        <f t="shared" si="70"/>
        <v>0</v>
      </c>
      <c r="K657" s="194"/>
      <c r="L657" s="39"/>
      <c r="M657" s="195" t="s">
        <v>1</v>
      </c>
      <c r="N657" s="196" t="s">
        <v>42</v>
      </c>
      <c r="O657" s="71"/>
      <c r="P657" s="197">
        <f t="shared" si="71"/>
        <v>0</v>
      </c>
      <c r="Q657" s="197">
        <v>1.3999999999999999E-4</v>
      </c>
      <c r="R657" s="197">
        <f t="shared" si="72"/>
        <v>2.8279999999999998E-3</v>
      </c>
      <c r="S657" s="197">
        <v>0</v>
      </c>
      <c r="T657" s="198">
        <f t="shared" si="73"/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99" t="s">
        <v>235</v>
      </c>
      <c r="AT657" s="199" t="s">
        <v>155</v>
      </c>
      <c r="AU657" s="199" t="s">
        <v>87</v>
      </c>
      <c r="AY657" s="17" t="s">
        <v>152</v>
      </c>
      <c r="BE657" s="200">
        <f t="shared" si="74"/>
        <v>0</v>
      </c>
      <c r="BF657" s="200">
        <f t="shared" si="75"/>
        <v>0</v>
      </c>
      <c r="BG657" s="200">
        <f t="shared" si="76"/>
        <v>0</v>
      </c>
      <c r="BH657" s="200">
        <f t="shared" si="77"/>
        <v>0</v>
      </c>
      <c r="BI657" s="200">
        <f t="shared" si="78"/>
        <v>0</v>
      </c>
      <c r="BJ657" s="17" t="s">
        <v>85</v>
      </c>
      <c r="BK657" s="200">
        <f t="shared" si="79"/>
        <v>0</v>
      </c>
      <c r="BL657" s="17" t="s">
        <v>235</v>
      </c>
      <c r="BM657" s="199" t="s">
        <v>2740</v>
      </c>
    </row>
    <row r="658" spans="1:65" s="2" customFormat="1" ht="24.2" customHeight="1">
      <c r="A658" s="34"/>
      <c r="B658" s="35"/>
      <c r="C658" s="187" t="s">
        <v>2741</v>
      </c>
      <c r="D658" s="187" t="s">
        <v>155</v>
      </c>
      <c r="E658" s="188" t="s">
        <v>2742</v>
      </c>
      <c r="F658" s="189" t="s">
        <v>2743</v>
      </c>
      <c r="G658" s="190" t="s">
        <v>165</v>
      </c>
      <c r="H658" s="191">
        <v>20.2</v>
      </c>
      <c r="I658" s="192"/>
      <c r="J658" s="193">
        <f t="shared" si="70"/>
        <v>0</v>
      </c>
      <c r="K658" s="194"/>
      <c r="L658" s="39"/>
      <c r="M658" s="195" t="s">
        <v>1</v>
      </c>
      <c r="N658" s="196" t="s">
        <v>42</v>
      </c>
      <c r="O658" s="71"/>
      <c r="P658" s="197">
        <f t="shared" si="71"/>
        <v>0</v>
      </c>
      <c r="Q658" s="197">
        <v>1.2E-4</v>
      </c>
      <c r="R658" s="197">
        <f t="shared" si="72"/>
        <v>2.4239999999999999E-3</v>
      </c>
      <c r="S658" s="197">
        <v>0</v>
      </c>
      <c r="T658" s="198">
        <f t="shared" si="73"/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99" t="s">
        <v>235</v>
      </c>
      <c r="AT658" s="199" t="s">
        <v>155</v>
      </c>
      <c r="AU658" s="199" t="s">
        <v>87</v>
      </c>
      <c r="AY658" s="17" t="s">
        <v>152</v>
      </c>
      <c r="BE658" s="200">
        <f t="shared" si="74"/>
        <v>0</v>
      </c>
      <c r="BF658" s="200">
        <f t="shared" si="75"/>
        <v>0</v>
      </c>
      <c r="BG658" s="200">
        <f t="shared" si="76"/>
        <v>0</v>
      </c>
      <c r="BH658" s="200">
        <f t="shared" si="77"/>
        <v>0</v>
      </c>
      <c r="BI658" s="200">
        <f t="shared" si="78"/>
        <v>0</v>
      </c>
      <c r="BJ658" s="17" t="s">
        <v>85</v>
      </c>
      <c r="BK658" s="200">
        <f t="shared" si="79"/>
        <v>0</v>
      </c>
      <c r="BL658" s="17" t="s">
        <v>235</v>
      </c>
      <c r="BM658" s="199" t="s">
        <v>2744</v>
      </c>
    </row>
    <row r="659" spans="1:65" s="2" customFormat="1" ht="24.2" customHeight="1">
      <c r="A659" s="34"/>
      <c r="B659" s="35"/>
      <c r="C659" s="187" t="s">
        <v>2745</v>
      </c>
      <c r="D659" s="187" t="s">
        <v>155</v>
      </c>
      <c r="E659" s="188" t="s">
        <v>2746</v>
      </c>
      <c r="F659" s="189" t="s">
        <v>2747</v>
      </c>
      <c r="G659" s="190" t="s">
        <v>165</v>
      </c>
      <c r="H659" s="191">
        <v>20.2</v>
      </c>
      <c r="I659" s="192"/>
      <c r="J659" s="193">
        <f t="shared" si="70"/>
        <v>0</v>
      </c>
      <c r="K659" s="194"/>
      <c r="L659" s="39"/>
      <c r="M659" s="195" t="s">
        <v>1</v>
      </c>
      <c r="N659" s="196" t="s">
        <v>42</v>
      </c>
      <c r="O659" s="71"/>
      <c r="P659" s="197">
        <f t="shared" si="71"/>
        <v>0</v>
      </c>
      <c r="Q659" s="197">
        <v>1.2E-4</v>
      </c>
      <c r="R659" s="197">
        <f t="shared" si="72"/>
        <v>2.4239999999999999E-3</v>
      </c>
      <c r="S659" s="197">
        <v>0</v>
      </c>
      <c r="T659" s="198">
        <f t="shared" si="73"/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99" t="s">
        <v>235</v>
      </c>
      <c r="AT659" s="199" t="s">
        <v>155</v>
      </c>
      <c r="AU659" s="199" t="s">
        <v>87</v>
      </c>
      <c r="AY659" s="17" t="s">
        <v>152</v>
      </c>
      <c r="BE659" s="200">
        <f t="shared" si="74"/>
        <v>0</v>
      </c>
      <c r="BF659" s="200">
        <f t="shared" si="75"/>
        <v>0</v>
      </c>
      <c r="BG659" s="200">
        <f t="shared" si="76"/>
        <v>0</v>
      </c>
      <c r="BH659" s="200">
        <f t="shared" si="77"/>
        <v>0</v>
      </c>
      <c r="BI659" s="200">
        <f t="shared" si="78"/>
        <v>0</v>
      </c>
      <c r="BJ659" s="17" t="s">
        <v>85</v>
      </c>
      <c r="BK659" s="200">
        <f t="shared" si="79"/>
        <v>0</v>
      </c>
      <c r="BL659" s="17" t="s">
        <v>235</v>
      </c>
      <c r="BM659" s="199" t="s">
        <v>2748</v>
      </c>
    </row>
    <row r="660" spans="1:65" s="12" customFormat="1" ht="22.9" customHeight="1">
      <c r="B660" s="171"/>
      <c r="C660" s="172"/>
      <c r="D660" s="173" t="s">
        <v>76</v>
      </c>
      <c r="E660" s="185" t="s">
        <v>2749</v>
      </c>
      <c r="F660" s="185" t="s">
        <v>2750</v>
      </c>
      <c r="G660" s="172"/>
      <c r="H660" s="172"/>
      <c r="I660" s="175"/>
      <c r="J660" s="186">
        <f>BK660</f>
        <v>0</v>
      </c>
      <c r="K660" s="172"/>
      <c r="L660" s="177"/>
      <c r="M660" s="178"/>
      <c r="N660" s="179"/>
      <c r="O660" s="179"/>
      <c r="P660" s="180">
        <f>SUM(P661:P677)</f>
        <v>0</v>
      </c>
      <c r="Q660" s="179"/>
      <c r="R660" s="180">
        <f>SUM(R661:R677)</f>
        <v>0.44824384000000006</v>
      </c>
      <c r="S660" s="179"/>
      <c r="T660" s="181">
        <f>SUM(T661:T677)</f>
        <v>9.0017799999999995E-2</v>
      </c>
      <c r="AR660" s="182" t="s">
        <v>87</v>
      </c>
      <c r="AT660" s="183" t="s">
        <v>76</v>
      </c>
      <c r="AU660" s="183" t="s">
        <v>85</v>
      </c>
      <c r="AY660" s="182" t="s">
        <v>152</v>
      </c>
      <c r="BK660" s="184">
        <f>SUM(BK661:BK677)</f>
        <v>0</v>
      </c>
    </row>
    <row r="661" spans="1:65" s="2" customFormat="1" ht="16.5" customHeight="1">
      <c r="A661" s="34"/>
      <c r="B661" s="35"/>
      <c r="C661" s="187" t="s">
        <v>2751</v>
      </c>
      <c r="D661" s="187" t="s">
        <v>155</v>
      </c>
      <c r="E661" s="188" t="s">
        <v>2752</v>
      </c>
      <c r="F661" s="189" t="s">
        <v>2753</v>
      </c>
      <c r="G661" s="190" t="s">
        <v>165</v>
      </c>
      <c r="H661" s="191">
        <v>84.9</v>
      </c>
      <c r="I661" s="192"/>
      <c r="J661" s="193">
        <f>ROUND(I661*H661,2)</f>
        <v>0</v>
      </c>
      <c r="K661" s="194"/>
      <c r="L661" s="39"/>
      <c r="M661" s="195" t="s">
        <v>1</v>
      </c>
      <c r="N661" s="196" t="s">
        <v>42</v>
      </c>
      <c r="O661" s="71"/>
      <c r="P661" s="197">
        <f>O661*H661</f>
        <v>0</v>
      </c>
      <c r="Q661" s="197">
        <v>0</v>
      </c>
      <c r="R661" s="197">
        <f>Q661*H661</f>
        <v>0</v>
      </c>
      <c r="S661" s="197">
        <v>0</v>
      </c>
      <c r="T661" s="198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99" t="s">
        <v>235</v>
      </c>
      <c r="AT661" s="199" t="s">
        <v>155</v>
      </c>
      <c r="AU661" s="199" t="s">
        <v>87</v>
      </c>
      <c r="AY661" s="17" t="s">
        <v>152</v>
      </c>
      <c r="BE661" s="200">
        <f>IF(N661="základní",J661,0)</f>
        <v>0</v>
      </c>
      <c r="BF661" s="200">
        <f>IF(N661="snížená",J661,0)</f>
        <v>0</v>
      </c>
      <c r="BG661" s="200">
        <f>IF(N661="zákl. přenesená",J661,0)</f>
        <v>0</v>
      </c>
      <c r="BH661" s="200">
        <f>IF(N661="sníž. přenesená",J661,0)</f>
        <v>0</v>
      </c>
      <c r="BI661" s="200">
        <f>IF(N661="nulová",J661,0)</f>
        <v>0</v>
      </c>
      <c r="BJ661" s="17" t="s">
        <v>85</v>
      </c>
      <c r="BK661" s="200">
        <f>ROUND(I661*H661,2)</f>
        <v>0</v>
      </c>
      <c r="BL661" s="17" t="s">
        <v>235</v>
      </c>
      <c r="BM661" s="199" t="s">
        <v>2754</v>
      </c>
    </row>
    <row r="662" spans="1:65" s="2" customFormat="1" ht="16.5" customHeight="1">
      <c r="A662" s="34"/>
      <c r="B662" s="35"/>
      <c r="C662" s="228" t="s">
        <v>2755</v>
      </c>
      <c r="D662" s="228" t="s">
        <v>263</v>
      </c>
      <c r="E662" s="229" t="s">
        <v>2756</v>
      </c>
      <c r="F662" s="230" t="s">
        <v>2757</v>
      </c>
      <c r="G662" s="231" t="s">
        <v>165</v>
      </c>
      <c r="H662" s="232">
        <v>89.144999999999996</v>
      </c>
      <c r="I662" s="233"/>
      <c r="J662" s="234">
        <f>ROUND(I662*H662,2)</f>
        <v>0</v>
      </c>
      <c r="K662" s="235"/>
      <c r="L662" s="236"/>
      <c r="M662" s="237" t="s">
        <v>1</v>
      </c>
      <c r="N662" s="238" t="s">
        <v>42</v>
      </c>
      <c r="O662" s="71"/>
      <c r="P662" s="197">
        <f>O662*H662</f>
        <v>0</v>
      </c>
      <c r="Q662" s="197">
        <v>0</v>
      </c>
      <c r="R662" s="197">
        <f>Q662*H662</f>
        <v>0</v>
      </c>
      <c r="S662" s="197">
        <v>0</v>
      </c>
      <c r="T662" s="198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99" t="s">
        <v>285</v>
      </c>
      <c r="AT662" s="199" t="s">
        <v>263</v>
      </c>
      <c r="AU662" s="199" t="s">
        <v>87</v>
      </c>
      <c r="AY662" s="17" t="s">
        <v>152</v>
      </c>
      <c r="BE662" s="200">
        <f>IF(N662="základní",J662,0)</f>
        <v>0</v>
      </c>
      <c r="BF662" s="200">
        <f>IF(N662="snížená",J662,0)</f>
        <v>0</v>
      </c>
      <c r="BG662" s="200">
        <f>IF(N662="zákl. přenesená",J662,0)</f>
        <v>0</v>
      </c>
      <c r="BH662" s="200">
        <f>IF(N662="sníž. přenesená",J662,0)</f>
        <v>0</v>
      </c>
      <c r="BI662" s="200">
        <f>IF(N662="nulová",J662,0)</f>
        <v>0</v>
      </c>
      <c r="BJ662" s="17" t="s">
        <v>85</v>
      </c>
      <c r="BK662" s="200">
        <f>ROUND(I662*H662,2)</f>
        <v>0</v>
      </c>
      <c r="BL662" s="17" t="s">
        <v>235</v>
      </c>
      <c r="BM662" s="199" t="s">
        <v>2758</v>
      </c>
    </row>
    <row r="663" spans="1:65" s="13" customFormat="1" ht="11.25">
      <c r="B663" s="201"/>
      <c r="C663" s="202"/>
      <c r="D663" s="203" t="s">
        <v>161</v>
      </c>
      <c r="E663" s="202"/>
      <c r="F663" s="205" t="s">
        <v>2759</v>
      </c>
      <c r="G663" s="202"/>
      <c r="H663" s="206">
        <v>89.144999999999996</v>
      </c>
      <c r="I663" s="207"/>
      <c r="J663" s="202"/>
      <c r="K663" s="202"/>
      <c r="L663" s="208"/>
      <c r="M663" s="209"/>
      <c r="N663" s="210"/>
      <c r="O663" s="210"/>
      <c r="P663" s="210"/>
      <c r="Q663" s="210"/>
      <c r="R663" s="210"/>
      <c r="S663" s="210"/>
      <c r="T663" s="211"/>
      <c r="AT663" s="212" t="s">
        <v>161</v>
      </c>
      <c r="AU663" s="212" t="s">
        <v>87</v>
      </c>
      <c r="AV663" s="13" t="s">
        <v>87</v>
      </c>
      <c r="AW663" s="13" t="s">
        <v>4</v>
      </c>
      <c r="AX663" s="13" t="s">
        <v>85</v>
      </c>
      <c r="AY663" s="212" t="s">
        <v>152</v>
      </c>
    </row>
    <row r="664" spans="1:65" s="2" customFormat="1" ht="24.2" customHeight="1">
      <c r="A664" s="34"/>
      <c r="B664" s="35"/>
      <c r="C664" s="187" t="s">
        <v>2760</v>
      </c>
      <c r="D664" s="187" t="s">
        <v>155</v>
      </c>
      <c r="E664" s="188" t="s">
        <v>2761</v>
      </c>
      <c r="F664" s="189" t="s">
        <v>2762</v>
      </c>
      <c r="G664" s="190" t="s">
        <v>165</v>
      </c>
      <c r="H664" s="191">
        <v>88.5</v>
      </c>
      <c r="I664" s="192"/>
      <c r="J664" s="193">
        <f>ROUND(I664*H664,2)</f>
        <v>0</v>
      </c>
      <c r="K664" s="194"/>
      <c r="L664" s="39"/>
      <c r="M664" s="195" t="s">
        <v>1</v>
      </c>
      <c r="N664" s="196" t="s">
        <v>42</v>
      </c>
      <c r="O664" s="71"/>
      <c r="P664" s="197">
        <f>O664*H664</f>
        <v>0</v>
      </c>
      <c r="Q664" s="197">
        <v>0</v>
      </c>
      <c r="R664" s="197">
        <f>Q664*H664</f>
        <v>0</v>
      </c>
      <c r="S664" s="197">
        <v>0</v>
      </c>
      <c r="T664" s="198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99" t="s">
        <v>235</v>
      </c>
      <c r="AT664" s="199" t="s">
        <v>155</v>
      </c>
      <c r="AU664" s="199" t="s">
        <v>87</v>
      </c>
      <c r="AY664" s="17" t="s">
        <v>152</v>
      </c>
      <c r="BE664" s="200">
        <f>IF(N664="základní",J664,0)</f>
        <v>0</v>
      </c>
      <c r="BF664" s="200">
        <f>IF(N664="snížená",J664,0)</f>
        <v>0</v>
      </c>
      <c r="BG664" s="200">
        <f>IF(N664="zákl. přenesená",J664,0)</f>
        <v>0</v>
      </c>
      <c r="BH664" s="200">
        <f>IF(N664="sníž. přenesená",J664,0)</f>
        <v>0</v>
      </c>
      <c r="BI664" s="200">
        <f>IF(N664="nulová",J664,0)</f>
        <v>0</v>
      </c>
      <c r="BJ664" s="17" t="s">
        <v>85</v>
      </c>
      <c r="BK664" s="200">
        <f>ROUND(I664*H664,2)</f>
        <v>0</v>
      </c>
      <c r="BL664" s="17" t="s">
        <v>235</v>
      </c>
      <c r="BM664" s="199" t="s">
        <v>2763</v>
      </c>
    </row>
    <row r="665" spans="1:65" s="13" customFormat="1" ht="11.25">
      <c r="B665" s="201"/>
      <c r="C665" s="202"/>
      <c r="D665" s="203" t="s">
        <v>161</v>
      </c>
      <c r="E665" s="204" t="s">
        <v>1</v>
      </c>
      <c r="F665" s="205" t="s">
        <v>2764</v>
      </c>
      <c r="G665" s="202"/>
      <c r="H665" s="206">
        <v>88.5</v>
      </c>
      <c r="I665" s="207"/>
      <c r="J665" s="202"/>
      <c r="K665" s="202"/>
      <c r="L665" s="208"/>
      <c r="M665" s="209"/>
      <c r="N665" s="210"/>
      <c r="O665" s="210"/>
      <c r="P665" s="210"/>
      <c r="Q665" s="210"/>
      <c r="R665" s="210"/>
      <c r="S665" s="210"/>
      <c r="T665" s="211"/>
      <c r="AT665" s="212" t="s">
        <v>161</v>
      </c>
      <c r="AU665" s="212" t="s">
        <v>87</v>
      </c>
      <c r="AV665" s="13" t="s">
        <v>87</v>
      </c>
      <c r="AW665" s="13" t="s">
        <v>34</v>
      </c>
      <c r="AX665" s="13" t="s">
        <v>85</v>
      </c>
      <c r="AY665" s="212" t="s">
        <v>152</v>
      </c>
    </row>
    <row r="666" spans="1:65" s="2" customFormat="1" ht="16.5" customHeight="1">
      <c r="A666" s="34"/>
      <c r="B666" s="35"/>
      <c r="C666" s="228" t="s">
        <v>2765</v>
      </c>
      <c r="D666" s="228" t="s">
        <v>263</v>
      </c>
      <c r="E666" s="229" t="s">
        <v>2756</v>
      </c>
      <c r="F666" s="230" t="s">
        <v>2757</v>
      </c>
      <c r="G666" s="231" t="s">
        <v>165</v>
      </c>
      <c r="H666" s="232">
        <v>92.924999999999997</v>
      </c>
      <c r="I666" s="233"/>
      <c r="J666" s="234">
        <f>ROUND(I666*H666,2)</f>
        <v>0</v>
      </c>
      <c r="K666" s="235"/>
      <c r="L666" s="236"/>
      <c r="M666" s="237" t="s">
        <v>1</v>
      </c>
      <c r="N666" s="238" t="s">
        <v>42</v>
      </c>
      <c r="O666" s="71"/>
      <c r="P666" s="197">
        <f>O666*H666</f>
        <v>0</v>
      </c>
      <c r="Q666" s="197">
        <v>0</v>
      </c>
      <c r="R666" s="197">
        <f>Q666*H666</f>
        <v>0</v>
      </c>
      <c r="S666" s="197">
        <v>0</v>
      </c>
      <c r="T666" s="198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99" t="s">
        <v>285</v>
      </c>
      <c r="AT666" s="199" t="s">
        <v>263</v>
      </c>
      <c r="AU666" s="199" t="s">
        <v>87</v>
      </c>
      <c r="AY666" s="17" t="s">
        <v>152</v>
      </c>
      <c r="BE666" s="200">
        <f>IF(N666="základní",J666,0)</f>
        <v>0</v>
      </c>
      <c r="BF666" s="200">
        <f>IF(N666="snížená",J666,0)</f>
        <v>0</v>
      </c>
      <c r="BG666" s="200">
        <f>IF(N666="zákl. přenesená",J666,0)</f>
        <v>0</v>
      </c>
      <c r="BH666" s="200">
        <f>IF(N666="sníž. přenesená",J666,0)</f>
        <v>0</v>
      </c>
      <c r="BI666" s="200">
        <f>IF(N666="nulová",J666,0)</f>
        <v>0</v>
      </c>
      <c r="BJ666" s="17" t="s">
        <v>85</v>
      </c>
      <c r="BK666" s="200">
        <f>ROUND(I666*H666,2)</f>
        <v>0</v>
      </c>
      <c r="BL666" s="17" t="s">
        <v>235</v>
      </c>
      <c r="BM666" s="199" t="s">
        <v>2766</v>
      </c>
    </row>
    <row r="667" spans="1:65" s="13" customFormat="1" ht="11.25">
      <c r="B667" s="201"/>
      <c r="C667" s="202"/>
      <c r="D667" s="203" t="s">
        <v>161</v>
      </c>
      <c r="E667" s="202"/>
      <c r="F667" s="205" t="s">
        <v>2767</v>
      </c>
      <c r="G667" s="202"/>
      <c r="H667" s="206">
        <v>92.924999999999997</v>
      </c>
      <c r="I667" s="207"/>
      <c r="J667" s="202"/>
      <c r="K667" s="202"/>
      <c r="L667" s="208"/>
      <c r="M667" s="209"/>
      <c r="N667" s="210"/>
      <c r="O667" s="210"/>
      <c r="P667" s="210"/>
      <c r="Q667" s="210"/>
      <c r="R667" s="210"/>
      <c r="S667" s="210"/>
      <c r="T667" s="211"/>
      <c r="AT667" s="212" t="s">
        <v>161</v>
      </c>
      <c r="AU667" s="212" t="s">
        <v>87</v>
      </c>
      <c r="AV667" s="13" t="s">
        <v>87</v>
      </c>
      <c r="AW667" s="13" t="s">
        <v>4</v>
      </c>
      <c r="AX667" s="13" t="s">
        <v>85</v>
      </c>
      <c r="AY667" s="212" t="s">
        <v>152</v>
      </c>
    </row>
    <row r="668" spans="1:65" s="2" customFormat="1" ht="16.5" customHeight="1">
      <c r="A668" s="34"/>
      <c r="B668" s="35"/>
      <c r="C668" s="187" t="s">
        <v>2768</v>
      </c>
      <c r="D668" s="187" t="s">
        <v>155</v>
      </c>
      <c r="E668" s="188" t="s">
        <v>2769</v>
      </c>
      <c r="F668" s="189" t="s">
        <v>2770</v>
      </c>
      <c r="G668" s="190" t="s">
        <v>165</v>
      </c>
      <c r="H668" s="191">
        <v>290.38</v>
      </c>
      <c r="I668" s="192"/>
      <c r="J668" s="193">
        <f>ROUND(I668*H668,2)</f>
        <v>0</v>
      </c>
      <c r="K668" s="194"/>
      <c r="L668" s="39"/>
      <c r="M668" s="195" t="s">
        <v>1</v>
      </c>
      <c r="N668" s="196" t="s">
        <v>42</v>
      </c>
      <c r="O668" s="71"/>
      <c r="P668" s="197">
        <f>O668*H668</f>
        <v>0</v>
      </c>
      <c r="Q668" s="197">
        <v>1E-3</v>
      </c>
      <c r="R668" s="197">
        <f>Q668*H668</f>
        <v>0.29038000000000003</v>
      </c>
      <c r="S668" s="197">
        <v>3.1E-4</v>
      </c>
      <c r="T668" s="198">
        <f>S668*H668</f>
        <v>9.0017799999999995E-2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99" t="s">
        <v>235</v>
      </c>
      <c r="AT668" s="199" t="s">
        <v>155</v>
      </c>
      <c r="AU668" s="199" t="s">
        <v>87</v>
      </c>
      <c r="AY668" s="17" t="s">
        <v>152</v>
      </c>
      <c r="BE668" s="200">
        <f>IF(N668="základní",J668,0)</f>
        <v>0</v>
      </c>
      <c r="BF668" s="200">
        <f>IF(N668="snížená",J668,0)</f>
        <v>0</v>
      </c>
      <c r="BG668" s="200">
        <f>IF(N668="zákl. přenesená",J668,0)</f>
        <v>0</v>
      </c>
      <c r="BH668" s="200">
        <f>IF(N668="sníž. přenesená",J668,0)</f>
        <v>0</v>
      </c>
      <c r="BI668" s="200">
        <f>IF(N668="nulová",J668,0)</f>
        <v>0</v>
      </c>
      <c r="BJ668" s="17" t="s">
        <v>85</v>
      </c>
      <c r="BK668" s="200">
        <f>ROUND(I668*H668,2)</f>
        <v>0</v>
      </c>
      <c r="BL668" s="17" t="s">
        <v>235</v>
      </c>
      <c r="BM668" s="199" t="s">
        <v>2771</v>
      </c>
    </row>
    <row r="669" spans="1:65" s="13" customFormat="1" ht="11.25">
      <c r="B669" s="201"/>
      <c r="C669" s="202"/>
      <c r="D669" s="203" t="s">
        <v>161</v>
      </c>
      <c r="E669" s="204" t="s">
        <v>1</v>
      </c>
      <c r="F669" s="205" t="s">
        <v>2772</v>
      </c>
      <c r="G669" s="202"/>
      <c r="H669" s="206">
        <v>247.68</v>
      </c>
      <c r="I669" s="207"/>
      <c r="J669" s="202"/>
      <c r="K669" s="202"/>
      <c r="L669" s="208"/>
      <c r="M669" s="209"/>
      <c r="N669" s="210"/>
      <c r="O669" s="210"/>
      <c r="P669" s="210"/>
      <c r="Q669" s="210"/>
      <c r="R669" s="210"/>
      <c r="S669" s="210"/>
      <c r="T669" s="211"/>
      <c r="AT669" s="212" t="s">
        <v>161</v>
      </c>
      <c r="AU669" s="212" t="s">
        <v>87</v>
      </c>
      <c r="AV669" s="13" t="s">
        <v>87</v>
      </c>
      <c r="AW669" s="13" t="s">
        <v>34</v>
      </c>
      <c r="AX669" s="13" t="s">
        <v>77</v>
      </c>
      <c r="AY669" s="212" t="s">
        <v>152</v>
      </c>
    </row>
    <row r="670" spans="1:65" s="13" customFormat="1" ht="11.25">
      <c r="B670" s="201"/>
      <c r="C670" s="202"/>
      <c r="D670" s="203" t="s">
        <v>161</v>
      </c>
      <c r="E670" s="204" t="s">
        <v>1</v>
      </c>
      <c r="F670" s="205" t="s">
        <v>2773</v>
      </c>
      <c r="G670" s="202"/>
      <c r="H670" s="206">
        <v>42.7</v>
      </c>
      <c r="I670" s="207"/>
      <c r="J670" s="202"/>
      <c r="K670" s="202"/>
      <c r="L670" s="208"/>
      <c r="M670" s="209"/>
      <c r="N670" s="210"/>
      <c r="O670" s="210"/>
      <c r="P670" s="210"/>
      <c r="Q670" s="210"/>
      <c r="R670" s="210"/>
      <c r="S670" s="210"/>
      <c r="T670" s="211"/>
      <c r="AT670" s="212" t="s">
        <v>161</v>
      </c>
      <c r="AU670" s="212" t="s">
        <v>87</v>
      </c>
      <c r="AV670" s="13" t="s">
        <v>87</v>
      </c>
      <c r="AW670" s="13" t="s">
        <v>34</v>
      </c>
      <c r="AX670" s="13" t="s">
        <v>77</v>
      </c>
      <c r="AY670" s="212" t="s">
        <v>152</v>
      </c>
    </row>
    <row r="671" spans="1:65" s="14" customFormat="1" ht="11.25">
      <c r="B671" s="217"/>
      <c r="C671" s="218"/>
      <c r="D671" s="203" t="s">
        <v>161</v>
      </c>
      <c r="E671" s="219" t="s">
        <v>1</v>
      </c>
      <c r="F671" s="220" t="s">
        <v>203</v>
      </c>
      <c r="G671" s="218"/>
      <c r="H671" s="221">
        <v>290.38</v>
      </c>
      <c r="I671" s="222"/>
      <c r="J671" s="218"/>
      <c r="K671" s="218"/>
      <c r="L671" s="223"/>
      <c r="M671" s="224"/>
      <c r="N671" s="225"/>
      <c r="O671" s="225"/>
      <c r="P671" s="225"/>
      <c r="Q671" s="225"/>
      <c r="R671" s="225"/>
      <c r="S671" s="225"/>
      <c r="T671" s="226"/>
      <c r="AT671" s="227" t="s">
        <v>161</v>
      </c>
      <c r="AU671" s="227" t="s">
        <v>87</v>
      </c>
      <c r="AV671" s="14" t="s">
        <v>159</v>
      </c>
      <c r="AW671" s="14" t="s">
        <v>34</v>
      </c>
      <c r="AX671" s="14" t="s">
        <v>85</v>
      </c>
      <c r="AY671" s="227" t="s">
        <v>152</v>
      </c>
    </row>
    <row r="672" spans="1:65" s="2" customFormat="1" ht="24.2" customHeight="1">
      <c r="A672" s="34"/>
      <c r="B672" s="35"/>
      <c r="C672" s="187" t="s">
        <v>2774</v>
      </c>
      <c r="D672" s="187" t="s">
        <v>155</v>
      </c>
      <c r="E672" s="188" t="s">
        <v>2775</v>
      </c>
      <c r="F672" s="189" t="s">
        <v>2776</v>
      </c>
      <c r="G672" s="190" t="s">
        <v>165</v>
      </c>
      <c r="H672" s="191">
        <v>290.38</v>
      </c>
      <c r="I672" s="192"/>
      <c r="J672" s="193">
        <f>ROUND(I672*H672,2)</f>
        <v>0</v>
      </c>
      <c r="K672" s="194"/>
      <c r="L672" s="39"/>
      <c r="M672" s="195" t="s">
        <v>1</v>
      </c>
      <c r="N672" s="196" t="s">
        <v>42</v>
      </c>
      <c r="O672" s="71"/>
      <c r="P672" s="197">
        <f>O672*H672</f>
        <v>0</v>
      </c>
      <c r="Q672" s="197">
        <v>0</v>
      </c>
      <c r="R672" s="197">
        <f>Q672*H672</f>
        <v>0</v>
      </c>
      <c r="S672" s="197">
        <v>0</v>
      </c>
      <c r="T672" s="198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99" t="s">
        <v>235</v>
      </c>
      <c r="AT672" s="199" t="s">
        <v>155</v>
      </c>
      <c r="AU672" s="199" t="s">
        <v>87</v>
      </c>
      <c r="AY672" s="17" t="s">
        <v>152</v>
      </c>
      <c r="BE672" s="200">
        <f>IF(N672="základní",J672,0)</f>
        <v>0</v>
      </c>
      <c r="BF672" s="200">
        <f>IF(N672="snížená",J672,0)</f>
        <v>0</v>
      </c>
      <c r="BG672" s="200">
        <f>IF(N672="zákl. přenesená",J672,0)</f>
        <v>0</v>
      </c>
      <c r="BH672" s="200">
        <f>IF(N672="sníž. přenesená",J672,0)</f>
        <v>0</v>
      </c>
      <c r="BI672" s="200">
        <f>IF(N672="nulová",J672,0)</f>
        <v>0</v>
      </c>
      <c r="BJ672" s="17" t="s">
        <v>85</v>
      </c>
      <c r="BK672" s="200">
        <f>ROUND(I672*H672,2)</f>
        <v>0</v>
      </c>
      <c r="BL672" s="17" t="s">
        <v>235</v>
      </c>
      <c r="BM672" s="199" t="s">
        <v>2777</v>
      </c>
    </row>
    <row r="673" spans="1:65" s="2" customFormat="1" ht="24.2" customHeight="1">
      <c r="A673" s="34"/>
      <c r="B673" s="35"/>
      <c r="C673" s="187" t="s">
        <v>2778</v>
      </c>
      <c r="D673" s="187" t="s">
        <v>155</v>
      </c>
      <c r="E673" s="188" t="s">
        <v>2779</v>
      </c>
      <c r="F673" s="189" t="s">
        <v>2780</v>
      </c>
      <c r="G673" s="190" t="s">
        <v>165</v>
      </c>
      <c r="H673" s="191">
        <v>290.38</v>
      </c>
      <c r="I673" s="192"/>
      <c r="J673" s="193">
        <f>ROUND(I673*H673,2)</f>
        <v>0</v>
      </c>
      <c r="K673" s="194"/>
      <c r="L673" s="39"/>
      <c r="M673" s="195" t="s">
        <v>1</v>
      </c>
      <c r="N673" s="196" t="s">
        <v>42</v>
      </c>
      <c r="O673" s="71"/>
      <c r="P673" s="197">
        <f>O673*H673</f>
        <v>0</v>
      </c>
      <c r="Q673" s="197">
        <v>2.0000000000000001E-4</v>
      </c>
      <c r="R673" s="197">
        <f>Q673*H673</f>
        <v>5.8076000000000003E-2</v>
      </c>
      <c r="S673" s="197">
        <v>0</v>
      </c>
      <c r="T673" s="198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99" t="s">
        <v>235</v>
      </c>
      <c r="AT673" s="199" t="s">
        <v>155</v>
      </c>
      <c r="AU673" s="199" t="s">
        <v>87</v>
      </c>
      <c r="AY673" s="17" t="s">
        <v>152</v>
      </c>
      <c r="BE673" s="200">
        <f>IF(N673="základní",J673,0)</f>
        <v>0</v>
      </c>
      <c r="BF673" s="200">
        <f>IF(N673="snížená",J673,0)</f>
        <v>0</v>
      </c>
      <c r="BG673" s="200">
        <f>IF(N673="zákl. přenesená",J673,0)</f>
        <v>0</v>
      </c>
      <c r="BH673" s="200">
        <f>IF(N673="sníž. přenesená",J673,0)</f>
        <v>0</v>
      </c>
      <c r="BI673" s="200">
        <f>IF(N673="nulová",J673,0)</f>
        <v>0</v>
      </c>
      <c r="BJ673" s="17" t="s">
        <v>85</v>
      </c>
      <c r="BK673" s="200">
        <f>ROUND(I673*H673,2)</f>
        <v>0</v>
      </c>
      <c r="BL673" s="17" t="s">
        <v>235</v>
      </c>
      <c r="BM673" s="199" t="s">
        <v>2781</v>
      </c>
    </row>
    <row r="674" spans="1:65" s="2" customFormat="1" ht="24.2" customHeight="1">
      <c r="A674" s="34"/>
      <c r="B674" s="35"/>
      <c r="C674" s="187" t="s">
        <v>2782</v>
      </c>
      <c r="D674" s="187" t="s">
        <v>155</v>
      </c>
      <c r="E674" s="188" t="s">
        <v>2783</v>
      </c>
      <c r="F674" s="189" t="s">
        <v>2784</v>
      </c>
      <c r="G674" s="190" t="s">
        <v>165</v>
      </c>
      <c r="H674" s="191">
        <v>344.096</v>
      </c>
      <c r="I674" s="192"/>
      <c r="J674" s="193">
        <f>ROUND(I674*H674,2)</f>
        <v>0</v>
      </c>
      <c r="K674" s="194"/>
      <c r="L674" s="39"/>
      <c r="M674" s="195" t="s">
        <v>1</v>
      </c>
      <c r="N674" s="196" t="s">
        <v>42</v>
      </c>
      <c r="O674" s="71"/>
      <c r="P674" s="197">
        <f>O674*H674</f>
        <v>0</v>
      </c>
      <c r="Q674" s="197">
        <v>2.9E-4</v>
      </c>
      <c r="R674" s="197">
        <f>Q674*H674</f>
        <v>9.9787840000000003E-2</v>
      </c>
      <c r="S674" s="197">
        <v>0</v>
      </c>
      <c r="T674" s="198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99" t="s">
        <v>235</v>
      </c>
      <c r="AT674" s="199" t="s">
        <v>155</v>
      </c>
      <c r="AU674" s="199" t="s">
        <v>87</v>
      </c>
      <c r="AY674" s="17" t="s">
        <v>152</v>
      </c>
      <c r="BE674" s="200">
        <f>IF(N674="základní",J674,0)</f>
        <v>0</v>
      </c>
      <c r="BF674" s="200">
        <f>IF(N674="snížená",J674,0)</f>
        <v>0</v>
      </c>
      <c r="BG674" s="200">
        <f>IF(N674="zákl. přenesená",J674,0)</f>
        <v>0</v>
      </c>
      <c r="BH674" s="200">
        <f>IF(N674="sníž. přenesená",J674,0)</f>
        <v>0</v>
      </c>
      <c r="BI674" s="200">
        <f>IF(N674="nulová",J674,0)</f>
        <v>0</v>
      </c>
      <c r="BJ674" s="17" t="s">
        <v>85</v>
      </c>
      <c r="BK674" s="200">
        <f>ROUND(I674*H674,2)</f>
        <v>0</v>
      </c>
      <c r="BL674" s="17" t="s">
        <v>235</v>
      </c>
      <c r="BM674" s="199" t="s">
        <v>2785</v>
      </c>
    </row>
    <row r="675" spans="1:65" s="13" customFormat="1" ht="11.25">
      <c r="B675" s="201"/>
      <c r="C675" s="202"/>
      <c r="D675" s="203" t="s">
        <v>161</v>
      </c>
      <c r="E675" s="204" t="s">
        <v>1</v>
      </c>
      <c r="F675" s="205" t="s">
        <v>2786</v>
      </c>
      <c r="G675" s="202"/>
      <c r="H675" s="206">
        <v>301.39600000000002</v>
      </c>
      <c r="I675" s="207"/>
      <c r="J675" s="202"/>
      <c r="K675" s="202"/>
      <c r="L675" s="208"/>
      <c r="M675" s="209"/>
      <c r="N675" s="210"/>
      <c r="O675" s="210"/>
      <c r="P675" s="210"/>
      <c r="Q675" s="210"/>
      <c r="R675" s="210"/>
      <c r="S675" s="210"/>
      <c r="T675" s="211"/>
      <c r="AT675" s="212" t="s">
        <v>161</v>
      </c>
      <c r="AU675" s="212" t="s">
        <v>87</v>
      </c>
      <c r="AV675" s="13" t="s">
        <v>87</v>
      </c>
      <c r="AW675" s="13" t="s">
        <v>34</v>
      </c>
      <c r="AX675" s="13" t="s">
        <v>77</v>
      </c>
      <c r="AY675" s="212" t="s">
        <v>152</v>
      </c>
    </row>
    <row r="676" spans="1:65" s="13" customFormat="1" ht="11.25">
      <c r="B676" s="201"/>
      <c r="C676" s="202"/>
      <c r="D676" s="203" t="s">
        <v>161</v>
      </c>
      <c r="E676" s="204" t="s">
        <v>1</v>
      </c>
      <c r="F676" s="205" t="s">
        <v>2773</v>
      </c>
      <c r="G676" s="202"/>
      <c r="H676" s="206">
        <v>42.7</v>
      </c>
      <c r="I676" s="207"/>
      <c r="J676" s="202"/>
      <c r="K676" s="202"/>
      <c r="L676" s="208"/>
      <c r="M676" s="209"/>
      <c r="N676" s="210"/>
      <c r="O676" s="210"/>
      <c r="P676" s="210"/>
      <c r="Q676" s="210"/>
      <c r="R676" s="210"/>
      <c r="S676" s="210"/>
      <c r="T676" s="211"/>
      <c r="AT676" s="212" t="s">
        <v>161</v>
      </c>
      <c r="AU676" s="212" t="s">
        <v>87</v>
      </c>
      <c r="AV676" s="13" t="s">
        <v>87</v>
      </c>
      <c r="AW676" s="13" t="s">
        <v>34</v>
      </c>
      <c r="AX676" s="13" t="s">
        <v>77</v>
      </c>
      <c r="AY676" s="212" t="s">
        <v>152</v>
      </c>
    </row>
    <row r="677" spans="1:65" s="14" customFormat="1" ht="11.25">
      <c r="B677" s="217"/>
      <c r="C677" s="218"/>
      <c r="D677" s="203" t="s">
        <v>161</v>
      </c>
      <c r="E677" s="219" t="s">
        <v>1</v>
      </c>
      <c r="F677" s="220" t="s">
        <v>203</v>
      </c>
      <c r="G677" s="218"/>
      <c r="H677" s="221">
        <v>344.096</v>
      </c>
      <c r="I677" s="222"/>
      <c r="J677" s="218"/>
      <c r="K677" s="218"/>
      <c r="L677" s="223"/>
      <c r="M677" s="224"/>
      <c r="N677" s="225"/>
      <c r="O677" s="225"/>
      <c r="P677" s="225"/>
      <c r="Q677" s="225"/>
      <c r="R677" s="225"/>
      <c r="S677" s="225"/>
      <c r="T677" s="226"/>
      <c r="AT677" s="227" t="s">
        <v>161</v>
      </c>
      <c r="AU677" s="227" t="s">
        <v>87</v>
      </c>
      <c r="AV677" s="14" t="s">
        <v>159</v>
      </c>
      <c r="AW677" s="14" t="s">
        <v>34</v>
      </c>
      <c r="AX677" s="14" t="s">
        <v>85</v>
      </c>
      <c r="AY677" s="227" t="s">
        <v>152</v>
      </c>
    </row>
    <row r="678" spans="1:65" s="12" customFormat="1" ht="25.9" customHeight="1">
      <c r="B678" s="171"/>
      <c r="C678" s="172"/>
      <c r="D678" s="173" t="s">
        <v>76</v>
      </c>
      <c r="E678" s="174" t="s">
        <v>898</v>
      </c>
      <c r="F678" s="174" t="s">
        <v>899</v>
      </c>
      <c r="G678" s="172"/>
      <c r="H678" s="172"/>
      <c r="I678" s="175"/>
      <c r="J678" s="176">
        <f>BK678</f>
        <v>0</v>
      </c>
      <c r="K678" s="172"/>
      <c r="L678" s="177"/>
      <c r="M678" s="178"/>
      <c r="N678" s="179"/>
      <c r="O678" s="179"/>
      <c r="P678" s="180">
        <f>P679+SUM(P680:P780)</f>
        <v>0</v>
      </c>
      <c r="Q678" s="179"/>
      <c r="R678" s="180">
        <f>R679+SUM(R680:R780)</f>
        <v>0.77172000000000007</v>
      </c>
      <c r="S678" s="179"/>
      <c r="T678" s="181">
        <f>T679+SUM(T680:T780)</f>
        <v>0</v>
      </c>
      <c r="AR678" s="182" t="s">
        <v>87</v>
      </c>
      <c r="AT678" s="183" t="s">
        <v>76</v>
      </c>
      <c r="AU678" s="183" t="s">
        <v>77</v>
      </c>
      <c r="AY678" s="182" t="s">
        <v>152</v>
      </c>
      <c r="BK678" s="184">
        <f>BK679+SUM(BK680:BK780)</f>
        <v>0</v>
      </c>
    </row>
    <row r="679" spans="1:65" s="2" customFormat="1" ht="33" customHeight="1">
      <c r="A679" s="34"/>
      <c r="B679" s="35"/>
      <c r="C679" s="187" t="s">
        <v>2787</v>
      </c>
      <c r="D679" s="187" t="s">
        <v>155</v>
      </c>
      <c r="E679" s="188" t="s">
        <v>2788</v>
      </c>
      <c r="F679" s="189" t="s">
        <v>2789</v>
      </c>
      <c r="G679" s="190" t="s">
        <v>170</v>
      </c>
      <c r="H679" s="191">
        <v>1</v>
      </c>
      <c r="I679" s="192"/>
      <c r="J679" s="193">
        <f>ROUND(I679*H679,2)</f>
        <v>0</v>
      </c>
      <c r="K679" s="194"/>
      <c r="L679" s="39"/>
      <c r="M679" s="195" t="s">
        <v>1</v>
      </c>
      <c r="N679" s="196" t="s">
        <v>42</v>
      </c>
      <c r="O679" s="71"/>
      <c r="P679" s="197">
        <f>O679*H679</f>
        <v>0</v>
      </c>
      <c r="Q679" s="197">
        <v>0</v>
      </c>
      <c r="R679" s="197">
        <f>Q679*H679</f>
        <v>0</v>
      </c>
      <c r="S679" s="197">
        <v>0</v>
      </c>
      <c r="T679" s="198">
        <f>S679*H679</f>
        <v>0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99" t="s">
        <v>235</v>
      </c>
      <c r="AT679" s="199" t="s">
        <v>155</v>
      </c>
      <c r="AU679" s="199" t="s">
        <v>85</v>
      </c>
      <c r="AY679" s="17" t="s">
        <v>152</v>
      </c>
      <c r="BE679" s="200">
        <f>IF(N679="základní",J679,0)</f>
        <v>0</v>
      </c>
      <c r="BF679" s="200">
        <f>IF(N679="snížená",J679,0)</f>
        <v>0</v>
      </c>
      <c r="BG679" s="200">
        <f>IF(N679="zákl. přenesená",J679,0)</f>
        <v>0</v>
      </c>
      <c r="BH679" s="200">
        <f>IF(N679="sníž. přenesená",J679,0)</f>
        <v>0</v>
      </c>
      <c r="BI679" s="200">
        <f>IF(N679="nulová",J679,0)</f>
        <v>0</v>
      </c>
      <c r="BJ679" s="17" t="s">
        <v>85</v>
      </c>
      <c r="BK679" s="200">
        <f>ROUND(I679*H679,2)</f>
        <v>0</v>
      </c>
      <c r="BL679" s="17" t="s">
        <v>235</v>
      </c>
      <c r="BM679" s="199" t="s">
        <v>2790</v>
      </c>
    </row>
    <row r="680" spans="1:65" s="13" customFormat="1" ht="11.25">
      <c r="B680" s="201"/>
      <c r="C680" s="202"/>
      <c r="D680" s="203" t="s">
        <v>161</v>
      </c>
      <c r="E680" s="204" t="s">
        <v>1</v>
      </c>
      <c r="F680" s="205" t="s">
        <v>2791</v>
      </c>
      <c r="G680" s="202"/>
      <c r="H680" s="206">
        <v>1</v>
      </c>
      <c r="I680" s="207"/>
      <c r="J680" s="202"/>
      <c r="K680" s="202"/>
      <c r="L680" s="208"/>
      <c r="M680" s="209"/>
      <c r="N680" s="210"/>
      <c r="O680" s="210"/>
      <c r="P680" s="210"/>
      <c r="Q680" s="210"/>
      <c r="R680" s="210"/>
      <c r="S680" s="210"/>
      <c r="T680" s="211"/>
      <c r="AT680" s="212" t="s">
        <v>161</v>
      </c>
      <c r="AU680" s="212" t="s">
        <v>85</v>
      </c>
      <c r="AV680" s="13" t="s">
        <v>87</v>
      </c>
      <c r="AW680" s="13" t="s">
        <v>34</v>
      </c>
      <c r="AX680" s="13" t="s">
        <v>85</v>
      </c>
      <c r="AY680" s="212" t="s">
        <v>152</v>
      </c>
    </row>
    <row r="681" spans="1:65" s="2" customFormat="1" ht="24.2" customHeight="1">
      <c r="A681" s="34"/>
      <c r="B681" s="35"/>
      <c r="C681" s="228" t="s">
        <v>2792</v>
      </c>
      <c r="D681" s="228" t="s">
        <v>263</v>
      </c>
      <c r="E681" s="229" t="s">
        <v>2793</v>
      </c>
      <c r="F681" s="230" t="s">
        <v>2794</v>
      </c>
      <c r="G681" s="231" t="s">
        <v>170</v>
      </c>
      <c r="H681" s="232">
        <v>1</v>
      </c>
      <c r="I681" s="233"/>
      <c r="J681" s="234">
        <f>ROUND(I681*H681,2)</f>
        <v>0</v>
      </c>
      <c r="K681" s="235"/>
      <c r="L681" s="236"/>
      <c r="M681" s="237" t="s">
        <v>1</v>
      </c>
      <c r="N681" s="238" t="s">
        <v>42</v>
      </c>
      <c r="O681" s="71"/>
      <c r="P681" s="197">
        <f>O681*H681</f>
        <v>0</v>
      </c>
      <c r="Q681" s="197">
        <v>4.0000000000000001E-3</v>
      </c>
      <c r="R681" s="197">
        <f>Q681*H681</f>
        <v>4.0000000000000001E-3</v>
      </c>
      <c r="S681" s="197">
        <v>0</v>
      </c>
      <c r="T681" s="198">
        <f>S681*H681</f>
        <v>0</v>
      </c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R681" s="199" t="s">
        <v>285</v>
      </c>
      <c r="AT681" s="199" t="s">
        <v>263</v>
      </c>
      <c r="AU681" s="199" t="s">
        <v>85</v>
      </c>
      <c r="AY681" s="17" t="s">
        <v>152</v>
      </c>
      <c r="BE681" s="200">
        <f>IF(N681="základní",J681,0)</f>
        <v>0</v>
      </c>
      <c r="BF681" s="200">
        <f>IF(N681="snížená",J681,0)</f>
        <v>0</v>
      </c>
      <c r="BG681" s="200">
        <f>IF(N681="zákl. přenesená",J681,0)</f>
        <v>0</v>
      </c>
      <c r="BH681" s="200">
        <f>IF(N681="sníž. přenesená",J681,0)</f>
        <v>0</v>
      </c>
      <c r="BI681" s="200">
        <f>IF(N681="nulová",J681,0)</f>
        <v>0</v>
      </c>
      <c r="BJ681" s="17" t="s">
        <v>85</v>
      </c>
      <c r="BK681" s="200">
        <f>ROUND(I681*H681,2)</f>
        <v>0</v>
      </c>
      <c r="BL681" s="17" t="s">
        <v>235</v>
      </c>
      <c r="BM681" s="199" t="s">
        <v>2795</v>
      </c>
    </row>
    <row r="682" spans="1:65" s="2" customFormat="1" ht="16.5" customHeight="1">
      <c r="A682" s="34"/>
      <c r="B682" s="35"/>
      <c r="C682" s="187" t="s">
        <v>2796</v>
      </c>
      <c r="D682" s="187" t="s">
        <v>155</v>
      </c>
      <c r="E682" s="188" t="s">
        <v>2797</v>
      </c>
      <c r="F682" s="189" t="s">
        <v>2798</v>
      </c>
      <c r="G682" s="190" t="s">
        <v>170</v>
      </c>
      <c r="H682" s="191">
        <v>6</v>
      </c>
      <c r="I682" s="192"/>
      <c r="J682" s="193">
        <f>ROUND(I682*H682,2)</f>
        <v>0</v>
      </c>
      <c r="K682" s="194"/>
      <c r="L682" s="39"/>
      <c r="M682" s="195" t="s">
        <v>1</v>
      </c>
      <c r="N682" s="196" t="s">
        <v>42</v>
      </c>
      <c r="O682" s="71"/>
      <c r="P682" s="197">
        <f>O682*H682</f>
        <v>0</v>
      </c>
      <c r="Q682" s="197">
        <v>0</v>
      </c>
      <c r="R682" s="197">
        <f>Q682*H682</f>
        <v>0</v>
      </c>
      <c r="S682" s="197">
        <v>0</v>
      </c>
      <c r="T682" s="198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99" t="s">
        <v>235</v>
      </c>
      <c r="AT682" s="199" t="s">
        <v>155</v>
      </c>
      <c r="AU682" s="199" t="s">
        <v>85</v>
      </c>
      <c r="AY682" s="17" t="s">
        <v>152</v>
      </c>
      <c r="BE682" s="200">
        <f>IF(N682="základní",J682,0)</f>
        <v>0</v>
      </c>
      <c r="BF682" s="200">
        <f>IF(N682="snížená",J682,0)</f>
        <v>0</v>
      </c>
      <c r="BG682" s="200">
        <f>IF(N682="zákl. přenesená",J682,0)</f>
        <v>0</v>
      </c>
      <c r="BH682" s="200">
        <f>IF(N682="sníž. přenesená",J682,0)</f>
        <v>0</v>
      </c>
      <c r="BI682" s="200">
        <f>IF(N682="nulová",J682,0)</f>
        <v>0</v>
      </c>
      <c r="BJ682" s="17" t="s">
        <v>85</v>
      </c>
      <c r="BK682" s="200">
        <f>ROUND(I682*H682,2)</f>
        <v>0</v>
      </c>
      <c r="BL682" s="17" t="s">
        <v>235</v>
      </c>
      <c r="BM682" s="199" t="s">
        <v>2799</v>
      </c>
    </row>
    <row r="683" spans="1:65" s="13" customFormat="1" ht="11.25">
      <c r="B683" s="201"/>
      <c r="C683" s="202"/>
      <c r="D683" s="203" t="s">
        <v>161</v>
      </c>
      <c r="E683" s="204" t="s">
        <v>1</v>
      </c>
      <c r="F683" s="205" t="s">
        <v>2800</v>
      </c>
      <c r="G683" s="202"/>
      <c r="H683" s="206">
        <v>1</v>
      </c>
      <c r="I683" s="207"/>
      <c r="J683" s="202"/>
      <c r="K683" s="202"/>
      <c r="L683" s="208"/>
      <c r="M683" s="209"/>
      <c r="N683" s="210"/>
      <c r="O683" s="210"/>
      <c r="P683" s="210"/>
      <c r="Q683" s="210"/>
      <c r="R683" s="210"/>
      <c r="S683" s="210"/>
      <c r="T683" s="211"/>
      <c r="AT683" s="212" t="s">
        <v>161</v>
      </c>
      <c r="AU683" s="212" t="s">
        <v>85</v>
      </c>
      <c r="AV683" s="13" t="s">
        <v>87</v>
      </c>
      <c r="AW683" s="13" t="s">
        <v>34</v>
      </c>
      <c r="AX683" s="13" t="s">
        <v>77</v>
      </c>
      <c r="AY683" s="212" t="s">
        <v>152</v>
      </c>
    </row>
    <row r="684" spans="1:65" s="13" customFormat="1" ht="11.25">
      <c r="B684" s="201"/>
      <c r="C684" s="202"/>
      <c r="D684" s="203" t="s">
        <v>161</v>
      </c>
      <c r="E684" s="204" t="s">
        <v>1</v>
      </c>
      <c r="F684" s="205" t="s">
        <v>2801</v>
      </c>
      <c r="G684" s="202"/>
      <c r="H684" s="206">
        <v>1</v>
      </c>
      <c r="I684" s="207"/>
      <c r="J684" s="202"/>
      <c r="K684" s="202"/>
      <c r="L684" s="208"/>
      <c r="M684" s="209"/>
      <c r="N684" s="210"/>
      <c r="O684" s="210"/>
      <c r="P684" s="210"/>
      <c r="Q684" s="210"/>
      <c r="R684" s="210"/>
      <c r="S684" s="210"/>
      <c r="T684" s="211"/>
      <c r="AT684" s="212" t="s">
        <v>161</v>
      </c>
      <c r="AU684" s="212" t="s">
        <v>85</v>
      </c>
      <c r="AV684" s="13" t="s">
        <v>87</v>
      </c>
      <c r="AW684" s="13" t="s">
        <v>34</v>
      </c>
      <c r="AX684" s="13" t="s">
        <v>77</v>
      </c>
      <c r="AY684" s="212" t="s">
        <v>152</v>
      </c>
    </row>
    <row r="685" spans="1:65" s="13" customFormat="1" ht="11.25">
      <c r="B685" s="201"/>
      <c r="C685" s="202"/>
      <c r="D685" s="203" t="s">
        <v>161</v>
      </c>
      <c r="E685" s="204" t="s">
        <v>1</v>
      </c>
      <c r="F685" s="205" t="s">
        <v>2802</v>
      </c>
      <c r="G685" s="202"/>
      <c r="H685" s="206">
        <v>2</v>
      </c>
      <c r="I685" s="207"/>
      <c r="J685" s="202"/>
      <c r="K685" s="202"/>
      <c r="L685" s="208"/>
      <c r="M685" s="209"/>
      <c r="N685" s="210"/>
      <c r="O685" s="210"/>
      <c r="P685" s="210"/>
      <c r="Q685" s="210"/>
      <c r="R685" s="210"/>
      <c r="S685" s="210"/>
      <c r="T685" s="211"/>
      <c r="AT685" s="212" t="s">
        <v>161</v>
      </c>
      <c r="AU685" s="212" t="s">
        <v>85</v>
      </c>
      <c r="AV685" s="13" t="s">
        <v>87</v>
      </c>
      <c r="AW685" s="13" t="s">
        <v>34</v>
      </c>
      <c r="AX685" s="13" t="s">
        <v>77</v>
      </c>
      <c r="AY685" s="212" t="s">
        <v>152</v>
      </c>
    </row>
    <row r="686" spans="1:65" s="13" customFormat="1" ht="11.25">
      <c r="B686" s="201"/>
      <c r="C686" s="202"/>
      <c r="D686" s="203" t="s">
        <v>161</v>
      </c>
      <c r="E686" s="204" t="s">
        <v>1</v>
      </c>
      <c r="F686" s="205" t="s">
        <v>2803</v>
      </c>
      <c r="G686" s="202"/>
      <c r="H686" s="206">
        <v>2</v>
      </c>
      <c r="I686" s="207"/>
      <c r="J686" s="202"/>
      <c r="K686" s="202"/>
      <c r="L686" s="208"/>
      <c r="M686" s="209"/>
      <c r="N686" s="210"/>
      <c r="O686" s="210"/>
      <c r="P686" s="210"/>
      <c r="Q686" s="210"/>
      <c r="R686" s="210"/>
      <c r="S686" s="210"/>
      <c r="T686" s="211"/>
      <c r="AT686" s="212" t="s">
        <v>161</v>
      </c>
      <c r="AU686" s="212" t="s">
        <v>85</v>
      </c>
      <c r="AV686" s="13" t="s">
        <v>87</v>
      </c>
      <c r="AW686" s="13" t="s">
        <v>34</v>
      </c>
      <c r="AX686" s="13" t="s">
        <v>77</v>
      </c>
      <c r="AY686" s="212" t="s">
        <v>152</v>
      </c>
    </row>
    <row r="687" spans="1:65" s="14" customFormat="1" ht="11.25">
      <c r="B687" s="217"/>
      <c r="C687" s="218"/>
      <c r="D687" s="203" t="s">
        <v>161</v>
      </c>
      <c r="E687" s="219" t="s">
        <v>1</v>
      </c>
      <c r="F687" s="220" t="s">
        <v>203</v>
      </c>
      <c r="G687" s="218"/>
      <c r="H687" s="221">
        <v>6</v>
      </c>
      <c r="I687" s="222"/>
      <c r="J687" s="218"/>
      <c r="K687" s="218"/>
      <c r="L687" s="223"/>
      <c r="M687" s="224"/>
      <c r="N687" s="225"/>
      <c r="O687" s="225"/>
      <c r="P687" s="225"/>
      <c r="Q687" s="225"/>
      <c r="R687" s="225"/>
      <c r="S687" s="225"/>
      <c r="T687" s="226"/>
      <c r="AT687" s="227" t="s">
        <v>161</v>
      </c>
      <c r="AU687" s="227" t="s">
        <v>85</v>
      </c>
      <c r="AV687" s="14" t="s">
        <v>159</v>
      </c>
      <c r="AW687" s="14" t="s">
        <v>34</v>
      </c>
      <c r="AX687" s="14" t="s">
        <v>85</v>
      </c>
      <c r="AY687" s="227" t="s">
        <v>152</v>
      </c>
    </row>
    <row r="688" spans="1:65" s="2" customFormat="1" ht="21.75" customHeight="1">
      <c r="A688" s="34"/>
      <c r="B688" s="35"/>
      <c r="C688" s="228" t="s">
        <v>2804</v>
      </c>
      <c r="D688" s="228" t="s">
        <v>263</v>
      </c>
      <c r="E688" s="229" t="s">
        <v>2805</v>
      </c>
      <c r="F688" s="230" t="s">
        <v>2806</v>
      </c>
      <c r="G688" s="231" t="s">
        <v>170</v>
      </c>
      <c r="H688" s="232">
        <v>6</v>
      </c>
      <c r="I688" s="233"/>
      <c r="J688" s="234">
        <f>ROUND(I688*H688,2)</f>
        <v>0</v>
      </c>
      <c r="K688" s="235"/>
      <c r="L688" s="236"/>
      <c r="M688" s="237" t="s">
        <v>1</v>
      </c>
      <c r="N688" s="238" t="s">
        <v>42</v>
      </c>
      <c r="O688" s="71"/>
      <c r="P688" s="197">
        <f>O688*H688</f>
        <v>0</v>
      </c>
      <c r="Q688" s="197">
        <v>4.0000000000000002E-4</v>
      </c>
      <c r="R688" s="197">
        <f>Q688*H688</f>
        <v>2.4000000000000002E-3</v>
      </c>
      <c r="S688" s="197">
        <v>0</v>
      </c>
      <c r="T688" s="198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99" t="s">
        <v>285</v>
      </c>
      <c r="AT688" s="199" t="s">
        <v>263</v>
      </c>
      <c r="AU688" s="199" t="s">
        <v>85</v>
      </c>
      <c r="AY688" s="17" t="s">
        <v>152</v>
      </c>
      <c r="BE688" s="200">
        <f>IF(N688="základní",J688,0)</f>
        <v>0</v>
      </c>
      <c r="BF688" s="200">
        <f>IF(N688="snížená",J688,0)</f>
        <v>0</v>
      </c>
      <c r="BG688" s="200">
        <f>IF(N688="zákl. přenesená",J688,0)</f>
        <v>0</v>
      </c>
      <c r="BH688" s="200">
        <f>IF(N688="sníž. přenesená",J688,0)</f>
        <v>0</v>
      </c>
      <c r="BI688" s="200">
        <f>IF(N688="nulová",J688,0)</f>
        <v>0</v>
      </c>
      <c r="BJ688" s="17" t="s">
        <v>85</v>
      </c>
      <c r="BK688" s="200">
        <f>ROUND(I688*H688,2)</f>
        <v>0</v>
      </c>
      <c r="BL688" s="17" t="s">
        <v>235</v>
      </c>
      <c r="BM688" s="199" t="s">
        <v>2807</v>
      </c>
    </row>
    <row r="689" spans="1:65" s="2" customFormat="1" ht="16.5" customHeight="1">
      <c r="A689" s="34"/>
      <c r="B689" s="35"/>
      <c r="C689" s="228" t="s">
        <v>2808</v>
      </c>
      <c r="D689" s="228" t="s">
        <v>263</v>
      </c>
      <c r="E689" s="229" t="s">
        <v>2809</v>
      </c>
      <c r="F689" s="230" t="s">
        <v>2810</v>
      </c>
      <c r="G689" s="231" t="s">
        <v>793</v>
      </c>
      <c r="H689" s="232">
        <v>6</v>
      </c>
      <c r="I689" s="233"/>
      <c r="J689" s="234">
        <f>ROUND(I689*H689,2)</f>
        <v>0</v>
      </c>
      <c r="K689" s="235"/>
      <c r="L689" s="236"/>
      <c r="M689" s="237" t="s">
        <v>1</v>
      </c>
      <c r="N689" s="238" t="s">
        <v>42</v>
      </c>
      <c r="O689" s="71"/>
      <c r="P689" s="197">
        <f>O689*H689</f>
        <v>0</v>
      </c>
      <c r="Q689" s="197">
        <v>2.0000000000000002E-5</v>
      </c>
      <c r="R689" s="197">
        <f>Q689*H689</f>
        <v>1.2000000000000002E-4</v>
      </c>
      <c r="S689" s="197">
        <v>0</v>
      </c>
      <c r="T689" s="198">
        <f>S689*H689</f>
        <v>0</v>
      </c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R689" s="199" t="s">
        <v>285</v>
      </c>
      <c r="AT689" s="199" t="s">
        <v>263</v>
      </c>
      <c r="AU689" s="199" t="s">
        <v>85</v>
      </c>
      <c r="AY689" s="17" t="s">
        <v>152</v>
      </c>
      <c r="BE689" s="200">
        <f>IF(N689="základní",J689,0)</f>
        <v>0</v>
      </c>
      <c r="BF689" s="200">
        <f>IF(N689="snížená",J689,0)</f>
        <v>0</v>
      </c>
      <c r="BG689" s="200">
        <f>IF(N689="zákl. přenesená",J689,0)</f>
        <v>0</v>
      </c>
      <c r="BH689" s="200">
        <f>IF(N689="sníž. přenesená",J689,0)</f>
        <v>0</v>
      </c>
      <c r="BI689" s="200">
        <f>IF(N689="nulová",J689,0)</f>
        <v>0</v>
      </c>
      <c r="BJ689" s="17" t="s">
        <v>85</v>
      </c>
      <c r="BK689" s="200">
        <f>ROUND(I689*H689,2)</f>
        <v>0</v>
      </c>
      <c r="BL689" s="17" t="s">
        <v>235</v>
      </c>
      <c r="BM689" s="199" t="s">
        <v>2811</v>
      </c>
    </row>
    <row r="690" spans="1:65" s="2" customFormat="1" ht="24.2" customHeight="1">
      <c r="A690" s="34"/>
      <c r="B690" s="35"/>
      <c r="C690" s="187" t="s">
        <v>2812</v>
      </c>
      <c r="D690" s="187" t="s">
        <v>155</v>
      </c>
      <c r="E690" s="188" t="s">
        <v>2813</v>
      </c>
      <c r="F690" s="189" t="s">
        <v>2814</v>
      </c>
      <c r="G690" s="190" t="s">
        <v>170</v>
      </c>
      <c r="H690" s="191">
        <v>3</v>
      </c>
      <c r="I690" s="192"/>
      <c r="J690" s="193">
        <f>ROUND(I690*H690,2)</f>
        <v>0</v>
      </c>
      <c r="K690" s="194"/>
      <c r="L690" s="39"/>
      <c r="M690" s="195" t="s">
        <v>1</v>
      </c>
      <c r="N690" s="196" t="s">
        <v>42</v>
      </c>
      <c r="O690" s="71"/>
      <c r="P690" s="197">
        <f>O690*H690</f>
        <v>0</v>
      </c>
      <c r="Q690" s="197">
        <v>0</v>
      </c>
      <c r="R690" s="197">
        <f>Q690*H690</f>
        <v>0</v>
      </c>
      <c r="S690" s="197">
        <v>0</v>
      </c>
      <c r="T690" s="198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99" t="s">
        <v>235</v>
      </c>
      <c r="AT690" s="199" t="s">
        <v>155</v>
      </c>
      <c r="AU690" s="199" t="s">
        <v>85</v>
      </c>
      <c r="AY690" s="17" t="s">
        <v>152</v>
      </c>
      <c r="BE690" s="200">
        <f>IF(N690="základní",J690,0)</f>
        <v>0</v>
      </c>
      <c r="BF690" s="200">
        <f>IF(N690="snížená",J690,0)</f>
        <v>0</v>
      </c>
      <c r="BG690" s="200">
        <f>IF(N690="zákl. přenesená",J690,0)</f>
        <v>0</v>
      </c>
      <c r="BH690" s="200">
        <f>IF(N690="sníž. přenesená",J690,0)</f>
        <v>0</v>
      </c>
      <c r="BI690" s="200">
        <f>IF(N690="nulová",J690,0)</f>
        <v>0</v>
      </c>
      <c r="BJ690" s="17" t="s">
        <v>85</v>
      </c>
      <c r="BK690" s="200">
        <f>ROUND(I690*H690,2)</f>
        <v>0</v>
      </c>
      <c r="BL690" s="17" t="s">
        <v>235</v>
      </c>
      <c r="BM690" s="199" t="s">
        <v>2815</v>
      </c>
    </row>
    <row r="691" spans="1:65" s="2" customFormat="1" ht="24.2" customHeight="1">
      <c r="A691" s="34"/>
      <c r="B691" s="35"/>
      <c r="C691" s="228" t="s">
        <v>2816</v>
      </c>
      <c r="D691" s="228" t="s">
        <v>263</v>
      </c>
      <c r="E691" s="229" t="s">
        <v>2817</v>
      </c>
      <c r="F691" s="230" t="s">
        <v>2818</v>
      </c>
      <c r="G691" s="231" t="s">
        <v>170</v>
      </c>
      <c r="H691" s="232">
        <v>3</v>
      </c>
      <c r="I691" s="233"/>
      <c r="J691" s="234">
        <f>ROUND(I691*H691,2)</f>
        <v>0</v>
      </c>
      <c r="K691" s="235"/>
      <c r="L691" s="236"/>
      <c r="M691" s="237" t="s">
        <v>1</v>
      </c>
      <c r="N691" s="238" t="s">
        <v>42</v>
      </c>
      <c r="O691" s="71"/>
      <c r="P691" s="197">
        <f>O691*H691</f>
        <v>0</v>
      </c>
      <c r="Q691" s="197">
        <v>2.3E-3</v>
      </c>
      <c r="R691" s="197">
        <f>Q691*H691</f>
        <v>6.8999999999999999E-3</v>
      </c>
      <c r="S691" s="197">
        <v>0</v>
      </c>
      <c r="T691" s="198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199" t="s">
        <v>285</v>
      </c>
      <c r="AT691" s="199" t="s">
        <v>263</v>
      </c>
      <c r="AU691" s="199" t="s">
        <v>85</v>
      </c>
      <c r="AY691" s="17" t="s">
        <v>152</v>
      </c>
      <c r="BE691" s="200">
        <f>IF(N691="základní",J691,0)</f>
        <v>0</v>
      </c>
      <c r="BF691" s="200">
        <f>IF(N691="snížená",J691,0)</f>
        <v>0</v>
      </c>
      <c r="BG691" s="200">
        <f>IF(N691="zákl. přenesená",J691,0)</f>
        <v>0</v>
      </c>
      <c r="BH691" s="200">
        <f>IF(N691="sníž. přenesená",J691,0)</f>
        <v>0</v>
      </c>
      <c r="BI691" s="200">
        <f>IF(N691="nulová",J691,0)</f>
        <v>0</v>
      </c>
      <c r="BJ691" s="17" t="s">
        <v>85</v>
      </c>
      <c r="BK691" s="200">
        <f>ROUND(I691*H691,2)</f>
        <v>0</v>
      </c>
      <c r="BL691" s="17" t="s">
        <v>235</v>
      </c>
      <c r="BM691" s="199" t="s">
        <v>2819</v>
      </c>
    </row>
    <row r="692" spans="1:65" s="2" customFormat="1" ht="21.75" customHeight="1">
      <c r="A692" s="34"/>
      <c r="B692" s="35"/>
      <c r="C692" s="187" t="s">
        <v>2820</v>
      </c>
      <c r="D692" s="187" t="s">
        <v>155</v>
      </c>
      <c r="E692" s="188" t="s">
        <v>2821</v>
      </c>
      <c r="F692" s="189" t="s">
        <v>2822</v>
      </c>
      <c r="G692" s="190" t="s">
        <v>170</v>
      </c>
      <c r="H692" s="191">
        <v>3</v>
      </c>
      <c r="I692" s="192"/>
      <c r="J692" s="193">
        <f>ROUND(I692*H692,2)</f>
        <v>0</v>
      </c>
      <c r="K692" s="194"/>
      <c r="L692" s="39"/>
      <c r="M692" s="195" t="s">
        <v>1</v>
      </c>
      <c r="N692" s="196" t="s">
        <v>42</v>
      </c>
      <c r="O692" s="71"/>
      <c r="P692" s="197">
        <f>O692*H692</f>
        <v>0</v>
      </c>
      <c r="Q692" s="197">
        <v>0</v>
      </c>
      <c r="R692" s="197">
        <f>Q692*H692</f>
        <v>0</v>
      </c>
      <c r="S692" s="197">
        <v>0</v>
      </c>
      <c r="T692" s="198">
        <f>S692*H692</f>
        <v>0</v>
      </c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R692" s="199" t="s">
        <v>235</v>
      </c>
      <c r="AT692" s="199" t="s">
        <v>155</v>
      </c>
      <c r="AU692" s="199" t="s">
        <v>85</v>
      </c>
      <c r="AY692" s="17" t="s">
        <v>152</v>
      </c>
      <c r="BE692" s="200">
        <f>IF(N692="základní",J692,0)</f>
        <v>0</v>
      </c>
      <c r="BF692" s="200">
        <f>IF(N692="snížená",J692,0)</f>
        <v>0</v>
      </c>
      <c r="BG692" s="200">
        <f>IF(N692="zákl. přenesená",J692,0)</f>
        <v>0</v>
      </c>
      <c r="BH692" s="200">
        <f>IF(N692="sníž. přenesená",J692,0)</f>
        <v>0</v>
      </c>
      <c r="BI692" s="200">
        <f>IF(N692="nulová",J692,0)</f>
        <v>0</v>
      </c>
      <c r="BJ692" s="17" t="s">
        <v>85</v>
      </c>
      <c r="BK692" s="200">
        <f>ROUND(I692*H692,2)</f>
        <v>0</v>
      </c>
      <c r="BL692" s="17" t="s">
        <v>235</v>
      </c>
      <c r="BM692" s="199" t="s">
        <v>2823</v>
      </c>
    </row>
    <row r="693" spans="1:65" s="13" customFormat="1" ht="11.25">
      <c r="B693" s="201"/>
      <c r="C693" s="202"/>
      <c r="D693" s="203" t="s">
        <v>161</v>
      </c>
      <c r="E693" s="204" t="s">
        <v>1</v>
      </c>
      <c r="F693" s="205" t="s">
        <v>2824</v>
      </c>
      <c r="G693" s="202"/>
      <c r="H693" s="206">
        <v>1</v>
      </c>
      <c r="I693" s="207"/>
      <c r="J693" s="202"/>
      <c r="K693" s="202"/>
      <c r="L693" s="208"/>
      <c r="M693" s="209"/>
      <c r="N693" s="210"/>
      <c r="O693" s="210"/>
      <c r="P693" s="210"/>
      <c r="Q693" s="210"/>
      <c r="R693" s="210"/>
      <c r="S693" s="210"/>
      <c r="T693" s="211"/>
      <c r="AT693" s="212" t="s">
        <v>161</v>
      </c>
      <c r="AU693" s="212" t="s">
        <v>85</v>
      </c>
      <c r="AV693" s="13" t="s">
        <v>87</v>
      </c>
      <c r="AW693" s="13" t="s">
        <v>34</v>
      </c>
      <c r="AX693" s="13" t="s">
        <v>77</v>
      </c>
      <c r="AY693" s="212" t="s">
        <v>152</v>
      </c>
    </row>
    <row r="694" spans="1:65" s="13" customFormat="1" ht="11.25">
      <c r="B694" s="201"/>
      <c r="C694" s="202"/>
      <c r="D694" s="203" t="s">
        <v>161</v>
      </c>
      <c r="E694" s="204" t="s">
        <v>1</v>
      </c>
      <c r="F694" s="205" t="s">
        <v>2825</v>
      </c>
      <c r="G694" s="202"/>
      <c r="H694" s="206">
        <v>2</v>
      </c>
      <c r="I694" s="207"/>
      <c r="J694" s="202"/>
      <c r="K694" s="202"/>
      <c r="L694" s="208"/>
      <c r="M694" s="209"/>
      <c r="N694" s="210"/>
      <c r="O694" s="210"/>
      <c r="P694" s="210"/>
      <c r="Q694" s="210"/>
      <c r="R694" s="210"/>
      <c r="S694" s="210"/>
      <c r="T694" s="211"/>
      <c r="AT694" s="212" t="s">
        <v>161</v>
      </c>
      <c r="AU694" s="212" t="s">
        <v>85</v>
      </c>
      <c r="AV694" s="13" t="s">
        <v>87</v>
      </c>
      <c r="AW694" s="13" t="s">
        <v>34</v>
      </c>
      <c r="AX694" s="13" t="s">
        <v>77</v>
      </c>
      <c r="AY694" s="212" t="s">
        <v>152</v>
      </c>
    </row>
    <row r="695" spans="1:65" s="14" customFormat="1" ht="11.25">
      <c r="B695" s="217"/>
      <c r="C695" s="218"/>
      <c r="D695" s="203" t="s">
        <v>161</v>
      </c>
      <c r="E695" s="219" t="s">
        <v>1</v>
      </c>
      <c r="F695" s="220" t="s">
        <v>203</v>
      </c>
      <c r="G695" s="218"/>
      <c r="H695" s="221">
        <v>3</v>
      </c>
      <c r="I695" s="222"/>
      <c r="J695" s="218"/>
      <c r="K695" s="218"/>
      <c r="L695" s="223"/>
      <c r="M695" s="224"/>
      <c r="N695" s="225"/>
      <c r="O695" s="225"/>
      <c r="P695" s="225"/>
      <c r="Q695" s="225"/>
      <c r="R695" s="225"/>
      <c r="S695" s="225"/>
      <c r="T695" s="226"/>
      <c r="AT695" s="227" t="s">
        <v>161</v>
      </c>
      <c r="AU695" s="227" t="s">
        <v>85</v>
      </c>
      <c r="AV695" s="14" t="s">
        <v>159</v>
      </c>
      <c r="AW695" s="14" t="s">
        <v>34</v>
      </c>
      <c r="AX695" s="14" t="s">
        <v>85</v>
      </c>
      <c r="AY695" s="227" t="s">
        <v>152</v>
      </c>
    </row>
    <row r="696" spans="1:65" s="2" customFormat="1" ht="24.2" customHeight="1">
      <c r="A696" s="34"/>
      <c r="B696" s="35"/>
      <c r="C696" s="228" t="s">
        <v>2826</v>
      </c>
      <c r="D696" s="228" t="s">
        <v>263</v>
      </c>
      <c r="E696" s="229" t="s">
        <v>2827</v>
      </c>
      <c r="F696" s="230" t="s">
        <v>2828</v>
      </c>
      <c r="G696" s="231" t="s">
        <v>170</v>
      </c>
      <c r="H696" s="232">
        <v>3</v>
      </c>
      <c r="I696" s="233"/>
      <c r="J696" s="234">
        <f>ROUND(I696*H696,2)</f>
        <v>0</v>
      </c>
      <c r="K696" s="235"/>
      <c r="L696" s="236"/>
      <c r="M696" s="237" t="s">
        <v>1</v>
      </c>
      <c r="N696" s="238" t="s">
        <v>42</v>
      </c>
      <c r="O696" s="71"/>
      <c r="P696" s="197">
        <f>O696*H696</f>
        <v>0</v>
      </c>
      <c r="Q696" s="197">
        <v>2.2000000000000001E-4</v>
      </c>
      <c r="R696" s="197">
        <f>Q696*H696</f>
        <v>6.6E-4</v>
      </c>
      <c r="S696" s="197">
        <v>0</v>
      </c>
      <c r="T696" s="198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99" t="s">
        <v>285</v>
      </c>
      <c r="AT696" s="199" t="s">
        <v>263</v>
      </c>
      <c r="AU696" s="199" t="s">
        <v>85</v>
      </c>
      <c r="AY696" s="17" t="s">
        <v>152</v>
      </c>
      <c r="BE696" s="200">
        <f>IF(N696="základní",J696,0)</f>
        <v>0</v>
      </c>
      <c r="BF696" s="200">
        <f>IF(N696="snížená",J696,0)</f>
        <v>0</v>
      </c>
      <c r="BG696" s="200">
        <f>IF(N696="zákl. přenesená",J696,0)</f>
        <v>0</v>
      </c>
      <c r="BH696" s="200">
        <f>IF(N696="sníž. přenesená",J696,0)</f>
        <v>0</v>
      </c>
      <c r="BI696" s="200">
        <f>IF(N696="nulová",J696,0)</f>
        <v>0</v>
      </c>
      <c r="BJ696" s="17" t="s">
        <v>85</v>
      </c>
      <c r="BK696" s="200">
        <f>ROUND(I696*H696,2)</f>
        <v>0</v>
      </c>
      <c r="BL696" s="17" t="s">
        <v>235</v>
      </c>
      <c r="BM696" s="199" t="s">
        <v>2829</v>
      </c>
    </row>
    <row r="697" spans="1:65" s="2" customFormat="1" ht="24.2" customHeight="1">
      <c r="A697" s="34"/>
      <c r="B697" s="35"/>
      <c r="C697" s="187" t="s">
        <v>2830</v>
      </c>
      <c r="D697" s="187" t="s">
        <v>155</v>
      </c>
      <c r="E697" s="188" t="s">
        <v>2831</v>
      </c>
      <c r="F697" s="189" t="s">
        <v>2832</v>
      </c>
      <c r="G697" s="190" t="s">
        <v>170</v>
      </c>
      <c r="H697" s="191">
        <v>4</v>
      </c>
      <c r="I697" s="192"/>
      <c r="J697" s="193">
        <f>ROUND(I697*H697,2)</f>
        <v>0</v>
      </c>
      <c r="K697" s="194"/>
      <c r="L697" s="39"/>
      <c r="M697" s="195" t="s">
        <v>1</v>
      </c>
      <c r="N697" s="196" t="s">
        <v>42</v>
      </c>
      <c r="O697" s="71"/>
      <c r="P697" s="197">
        <f>O697*H697</f>
        <v>0</v>
      </c>
      <c r="Q697" s="197">
        <v>0</v>
      </c>
      <c r="R697" s="197">
        <f>Q697*H697</f>
        <v>0</v>
      </c>
      <c r="S697" s="197">
        <v>0</v>
      </c>
      <c r="T697" s="198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199" t="s">
        <v>235</v>
      </c>
      <c r="AT697" s="199" t="s">
        <v>155</v>
      </c>
      <c r="AU697" s="199" t="s">
        <v>85</v>
      </c>
      <c r="AY697" s="17" t="s">
        <v>152</v>
      </c>
      <c r="BE697" s="200">
        <f>IF(N697="základní",J697,0)</f>
        <v>0</v>
      </c>
      <c r="BF697" s="200">
        <f>IF(N697="snížená",J697,0)</f>
        <v>0</v>
      </c>
      <c r="BG697" s="200">
        <f>IF(N697="zákl. přenesená",J697,0)</f>
        <v>0</v>
      </c>
      <c r="BH697" s="200">
        <f>IF(N697="sníž. přenesená",J697,0)</f>
        <v>0</v>
      </c>
      <c r="BI697" s="200">
        <f>IF(N697="nulová",J697,0)</f>
        <v>0</v>
      </c>
      <c r="BJ697" s="17" t="s">
        <v>85</v>
      </c>
      <c r="BK697" s="200">
        <f>ROUND(I697*H697,2)</f>
        <v>0</v>
      </c>
      <c r="BL697" s="17" t="s">
        <v>235</v>
      </c>
      <c r="BM697" s="199" t="s">
        <v>2833</v>
      </c>
    </row>
    <row r="698" spans="1:65" s="13" customFormat="1" ht="11.25">
      <c r="B698" s="201"/>
      <c r="C698" s="202"/>
      <c r="D698" s="203" t="s">
        <v>161</v>
      </c>
      <c r="E698" s="204" t="s">
        <v>1</v>
      </c>
      <c r="F698" s="205" t="s">
        <v>2791</v>
      </c>
      <c r="G698" s="202"/>
      <c r="H698" s="206">
        <v>1</v>
      </c>
      <c r="I698" s="207"/>
      <c r="J698" s="202"/>
      <c r="K698" s="202"/>
      <c r="L698" s="208"/>
      <c r="M698" s="209"/>
      <c r="N698" s="210"/>
      <c r="O698" s="210"/>
      <c r="P698" s="210"/>
      <c r="Q698" s="210"/>
      <c r="R698" s="210"/>
      <c r="S698" s="210"/>
      <c r="T698" s="211"/>
      <c r="AT698" s="212" t="s">
        <v>161</v>
      </c>
      <c r="AU698" s="212" t="s">
        <v>85</v>
      </c>
      <c r="AV698" s="13" t="s">
        <v>87</v>
      </c>
      <c r="AW698" s="13" t="s">
        <v>34</v>
      </c>
      <c r="AX698" s="13" t="s">
        <v>77</v>
      </c>
      <c r="AY698" s="212" t="s">
        <v>152</v>
      </c>
    </row>
    <row r="699" spans="1:65" s="13" customFormat="1" ht="11.25">
      <c r="B699" s="201"/>
      <c r="C699" s="202"/>
      <c r="D699" s="203" t="s">
        <v>161</v>
      </c>
      <c r="E699" s="204" t="s">
        <v>1</v>
      </c>
      <c r="F699" s="205" t="s">
        <v>2834</v>
      </c>
      <c r="G699" s="202"/>
      <c r="H699" s="206">
        <v>1</v>
      </c>
      <c r="I699" s="207"/>
      <c r="J699" s="202"/>
      <c r="K699" s="202"/>
      <c r="L699" s="208"/>
      <c r="M699" s="209"/>
      <c r="N699" s="210"/>
      <c r="O699" s="210"/>
      <c r="P699" s="210"/>
      <c r="Q699" s="210"/>
      <c r="R699" s="210"/>
      <c r="S699" s="210"/>
      <c r="T699" s="211"/>
      <c r="AT699" s="212" t="s">
        <v>161</v>
      </c>
      <c r="AU699" s="212" t="s">
        <v>85</v>
      </c>
      <c r="AV699" s="13" t="s">
        <v>87</v>
      </c>
      <c r="AW699" s="13" t="s">
        <v>34</v>
      </c>
      <c r="AX699" s="13" t="s">
        <v>77</v>
      </c>
      <c r="AY699" s="212" t="s">
        <v>152</v>
      </c>
    </row>
    <row r="700" spans="1:65" s="13" customFormat="1" ht="11.25">
      <c r="B700" s="201"/>
      <c r="C700" s="202"/>
      <c r="D700" s="203" t="s">
        <v>161</v>
      </c>
      <c r="E700" s="204" t="s">
        <v>1</v>
      </c>
      <c r="F700" s="205" t="s">
        <v>2835</v>
      </c>
      <c r="G700" s="202"/>
      <c r="H700" s="206">
        <v>2</v>
      </c>
      <c r="I700" s="207"/>
      <c r="J700" s="202"/>
      <c r="K700" s="202"/>
      <c r="L700" s="208"/>
      <c r="M700" s="209"/>
      <c r="N700" s="210"/>
      <c r="O700" s="210"/>
      <c r="P700" s="210"/>
      <c r="Q700" s="210"/>
      <c r="R700" s="210"/>
      <c r="S700" s="210"/>
      <c r="T700" s="211"/>
      <c r="AT700" s="212" t="s">
        <v>161</v>
      </c>
      <c r="AU700" s="212" t="s">
        <v>85</v>
      </c>
      <c r="AV700" s="13" t="s">
        <v>87</v>
      </c>
      <c r="AW700" s="13" t="s">
        <v>34</v>
      </c>
      <c r="AX700" s="13" t="s">
        <v>77</v>
      </c>
      <c r="AY700" s="212" t="s">
        <v>152</v>
      </c>
    </row>
    <row r="701" spans="1:65" s="14" customFormat="1" ht="11.25">
      <c r="B701" s="217"/>
      <c r="C701" s="218"/>
      <c r="D701" s="203" t="s">
        <v>161</v>
      </c>
      <c r="E701" s="219" t="s">
        <v>1</v>
      </c>
      <c r="F701" s="220" t="s">
        <v>203</v>
      </c>
      <c r="G701" s="218"/>
      <c r="H701" s="221">
        <v>4</v>
      </c>
      <c r="I701" s="222"/>
      <c r="J701" s="218"/>
      <c r="K701" s="218"/>
      <c r="L701" s="223"/>
      <c r="M701" s="224"/>
      <c r="N701" s="225"/>
      <c r="O701" s="225"/>
      <c r="P701" s="225"/>
      <c r="Q701" s="225"/>
      <c r="R701" s="225"/>
      <c r="S701" s="225"/>
      <c r="T701" s="226"/>
      <c r="AT701" s="227" t="s">
        <v>161</v>
      </c>
      <c r="AU701" s="227" t="s">
        <v>85</v>
      </c>
      <c r="AV701" s="14" t="s">
        <v>159</v>
      </c>
      <c r="AW701" s="14" t="s">
        <v>34</v>
      </c>
      <c r="AX701" s="14" t="s">
        <v>85</v>
      </c>
      <c r="AY701" s="227" t="s">
        <v>152</v>
      </c>
    </row>
    <row r="702" spans="1:65" s="2" customFormat="1" ht="24.2" customHeight="1">
      <c r="A702" s="34"/>
      <c r="B702" s="35"/>
      <c r="C702" s="228" t="s">
        <v>2836</v>
      </c>
      <c r="D702" s="228" t="s">
        <v>263</v>
      </c>
      <c r="E702" s="229" t="s">
        <v>2837</v>
      </c>
      <c r="F702" s="230" t="s">
        <v>2838</v>
      </c>
      <c r="G702" s="231" t="s">
        <v>170</v>
      </c>
      <c r="H702" s="232">
        <v>4</v>
      </c>
      <c r="I702" s="233"/>
      <c r="J702" s="234">
        <f>ROUND(I702*H702,2)</f>
        <v>0</v>
      </c>
      <c r="K702" s="235"/>
      <c r="L702" s="236"/>
      <c r="M702" s="237" t="s">
        <v>1</v>
      </c>
      <c r="N702" s="238" t="s">
        <v>42</v>
      </c>
      <c r="O702" s="71"/>
      <c r="P702" s="197">
        <f>O702*H702</f>
        <v>0</v>
      </c>
      <c r="Q702" s="197">
        <v>2.9E-4</v>
      </c>
      <c r="R702" s="197">
        <f>Q702*H702</f>
        <v>1.16E-3</v>
      </c>
      <c r="S702" s="197">
        <v>0</v>
      </c>
      <c r="T702" s="198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99" t="s">
        <v>285</v>
      </c>
      <c r="AT702" s="199" t="s">
        <v>263</v>
      </c>
      <c r="AU702" s="199" t="s">
        <v>85</v>
      </c>
      <c r="AY702" s="17" t="s">
        <v>152</v>
      </c>
      <c r="BE702" s="200">
        <f>IF(N702="základní",J702,0)</f>
        <v>0</v>
      </c>
      <c r="BF702" s="200">
        <f>IF(N702="snížená",J702,0)</f>
        <v>0</v>
      </c>
      <c r="BG702" s="200">
        <f>IF(N702="zákl. přenesená",J702,0)</f>
        <v>0</v>
      </c>
      <c r="BH702" s="200">
        <f>IF(N702="sníž. přenesená",J702,0)</f>
        <v>0</v>
      </c>
      <c r="BI702" s="200">
        <f>IF(N702="nulová",J702,0)</f>
        <v>0</v>
      </c>
      <c r="BJ702" s="17" t="s">
        <v>85</v>
      </c>
      <c r="BK702" s="200">
        <f>ROUND(I702*H702,2)</f>
        <v>0</v>
      </c>
      <c r="BL702" s="17" t="s">
        <v>235</v>
      </c>
      <c r="BM702" s="199" t="s">
        <v>2839</v>
      </c>
    </row>
    <row r="703" spans="1:65" s="2" customFormat="1" ht="24.2" customHeight="1">
      <c r="A703" s="34"/>
      <c r="B703" s="35"/>
      <c r="C703" s="187" t="s">
        <v>2840</v>
      </c>
      <c r="D703" s="187" t="s">
        <v>155</v>
      </c>
      <c r="E703" s="188" t="s">
        <v>2841</v>
      </c>
      <c r="F703" s="189" t="s">
        <v>2842</v>
      </c>
      <c r="G703" s="190" t="s">
        <v>170</v>
      </c>
      <c r="H703" s="191">
        <v>3</v>
      </c>
      <c r="I703" s="192"/>
      <c r="J703" s="193">
        <f>ROUND(I703*H703,2)</f>
        <v>0</v>
      </c>
      <c r="K703" s="194"/>
      <c r="L703" s="39"/>
      <c r="M703" s="195" t="s">
        <v>1</v>
      </c>
      <c r="N703" s="196" t="s">
        <v>42</v>
      </c>
      <c r="O703" s="71"/>
      <c r="P703" s="197">
        <f>O703*H703</f>
        <v>0</v>
      </c>
      <c r="Q703" s="197">
        <v>0</v>
      </c>
      <c r="R703" s="197">
        <f>Q703*H703</f>
        <v>0</v>
      </c>
      <c r="S703" s="197">
        <v>0</v>
      </c>
      <c r="T703" s="198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199" t="s">
        <v>235</v>
      </c>
      <c r="AT703" s="199" t="s">
        <v>155</v>
      </c>
      <c r="AU703" s="199" t="s">
        <v>85</v>
      </c>
      <c r="AY703" s="17" t="s">
        <v>152</v>
      </c>
      <c r="BE703" s="200">
        <f>IF(N703="základní",J703,0)</f>
        <v>0</v>
      </c>
      <c r="BF703" s="200">
        <f>IF(N703="snížená",J703,0)</f>
        <v>0</v>
      </c>
      <c r="BG703" s="200">
        <f>IF(N703="zákl. přenesená",J703,0)</f>
        <v>0</v>
      </c>
      <c r="BH703" s="200">
        <f>IF(N703="sníž. přenesená",J703,0)</f>
        <v>0</v>
      </c>
      <c r="BI703" s="200">
        <f>IF(N703="nulová",J703,0)</f>
        <v>0</v>
      </c>
      <c r="BJ703" s="17" t="s">
        <v>85</v>
      </c>
      <c r="BK703" s="200">
        <f>ROUND(I703*H703,2)</f>
        <v>0</v>
      </c>
      <c r="BL703" s="17" t="s">
        <v>235</v>
      </c>
      <c r="BM703" s="199" t="s">
        <v>2843</v>
      </c>
    </row>
    <row r="704" spans="1:65" s="2" customFormat="1" ht="16.5" customHeight="1">
      <c r="A704" s="34"/>
      <c r="B704" s="35"/>
      <c r="C704" s="228" t="s">
        <v>2844</v>
      </c>
      <c r="D704" s="228" t="s">
        <v>263</v>
      </c>
      <c r="E704" s="229" t="s">
        <v>2845</v>
      </c>
      <c r="F704" s="230" t="s">
        <v>2846</v>
      </c>
      <c r="G704" s="231" t="s">
        <v>198</v>
      </c>
      <c r="H704" s="232">
        <v>1.5</v>
      </c>
      <c r="I704" s="233"/>
      <c r="J704" s="234">
        <f>ROUND(I704*H704,2)</f>
        <v>0</v>
      </c>
      <c r="K704" s="235"/>
      <c r="L704" s="236"/>
      <c r="M704" s="237" t="s">
        <v>1</v>
      </c>
      <c r="N704" s="238" t="s">
        <v>42</v>
      </c>
      <c r="O704" s="71"/>
      <c r="P704" s="197">
        <f>O704*H704</f>
        <v>0</v>
      </c>
      <c r="Q704" s="197">
        <v>1.8E-3</v>
      </c>
      <c r="R704" s="197">
        <f>Q704*H704</f>
        <v>2.7000000000000001E-3</v>
      </c>
      <c r="S704" s="197">
        <v>0</v>
      </c>
      <c r="T704" s="198">
        <f>S704*H704</f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99" t="s">
        <v>285</v>
      </c>
      <c r="AT704" s="199" t="s">
        <v>263</v>
      </c>
      <c r="AU704" s="199" t="s">
        <v>85</v>
      </c>
      <c r="AY704" s="17" t="s">
        <v>152</v>
      </c>
      <c r="BE704" s="200">
        <f>IF(N704="základní",J704,0)</f>
        <v>0</v>
      </c>
      <c r="BF704" s="200">
        <f>IF(N704="snížená",J704,0)</f>
        <v>0</v>
      </c>
      <c r="BG704" s="200">
        <f>IF(N704="zákl. přenesená",J704,0)</f>
        <v>0</v>
      </c>
      <c r="BH704" s="200">
        <f>IF(N704="sníž. přenesená",J704,0)</f>
        <v>0</v>
      </c>
      <c r="BI704" s="200">
        <f>IF(N704="nulová",J704,0)</f>
        <v>0</v>
      </c>
      <c r="BJ704" s="17" t="s">
        <v>85</v>
      </c>
      <c r="BK704" s="200">
        <f>ROUND(I704*H704,2)</f>
        <v>0</v>
      </c>
      <c r="BL704" s="17" t="s">
        <v>235</v>
      </c>
      <c r="BM704" s="199" t="s">
        <v>2847</v>
      </c>
    </row>
    <row r="705" spans="1:65" s="13" customFormat="1" ht="11.25">
      <c r="B705" s="201"/>
      <c r="C705" s="202"/>
      <c r="D705" s="203" t="s">
        <v>161</v>
      </c>
      <c r="E705" s="204" t="s">
        <v>1</v>
      </c>
      <c r="F705" s="205" t="s">
        <v>1804</v>
      </c>
      <c r="G705" s="202"/>
      <c r="H705" s="206">
        <v>1.5</v>
      </c>
      <c r="I705" s="207"/>
      <c r="J705" s="202"/>
      <c r="K705" s="202"/>
      <c r="L705" s="208"/>
      <c r="M705" s="209"/>
      <c r="N705" s="210"/>
      <c r="O705" s="210"/>
      <c r="P705" s="210"/>
      <c r="Q705" s="210"/>
      <c r="R705" s="210"/>
      <c r="S705" s="210"/>
      <c r="T705" s="211"/>
      <c r="AT705" s="212" t="s">
        <v>161</v>
      </c>
      <c r="AU705" s="212" t="s">
        <v>85</v>
      </c>
      <c r="AV705" s="13" t="s">
        <v>87</v>
      </c>
      <c r="AW705" s="13" t="s">
        <v>34</v>
      </c>
      <c r="AX705" s="13" t="s">
        <v>85</v>
      </c>
      <c r="AY705" s="212" t="s">
        <v>152</v>
      </c>
    </row>
    <row r="706" spans="1:65" s="2" customFormat="1" ht="24.2" customHeight="1">
      <c r="A706" s="34"/>
      <c r="B706" s="35"/>
      <c r="C706" s="187" t="s">
        <v>2848</v>
      </c>
      <c r="D706" s="187" t="s">
        <v>155</v>
      </c>
      <c r="E706" s="188" t="s">
        <v>2849</v>
      </c>
      <c r="F706" s="189" t="s">
        <v>2850</v>
      </c>
      <c r="G706" s="190" t="s">
        <v>170</v>
      </c>
      <c r="H706" s="191">
        <v>3</v>
      </c>
      <c r="I706" s="192"/>
      <c r="J706" s="193">
        <f>ROUND(I706*H706,2)</f>
        <v>0</v>
      </c>
      <c r="K706" s="194"/>
      <c r="L706" s="39"/>
      <c r="M706" s="195" t="s">
        <v>1</v>
      </c>
      <c r="N706" s="196" t="s">
        <v>42</v>
      </c>
      <c r="O706" s="71"/>
      <c r="P706" s="197">
        <f>O706*H706</f>
        <v>0</v>
      </c>
      <c r="Q706" s="197">
        <v>0</v>
      </c>
      <c r="R706" s="197">
        <f>Q706*H706</f>
        <v>0</v>
      </c>
      <c r="S706" s="197">
        <v>0</v>
      </c>
      <c r="T706" s="198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99" t="s">
        <v>235</v>
      </c>
      <c r="AT706" s="199" t="s">
        <v>155</v>
      </c>
      <c r="AU706" s="199" t="s">
        <v>85</v>
      </c>
      <c r="AY706" s="17" t="s">
        <v>152</v>
      </c>
      <c r="BE706" s="200">
        <f>IF(N706="základní",J706,0)</f>
        <v>0</v>
      </c>
      <c r="BF706" s="200">
        <f>IF(N706="snížená",J706,0)</f>
        <v>0</v>
      </c>
      <c r="BG706" s="200">
        <f>IF(N706="zákl. přenesená",J706,0)</f>
        <v>0</v>
      </c>
      <c r="BH706" s="200">
        <f>IF(N706="sníž. přenesená",J706,0)</f>
        <v>0</v>
      </c>
      <c r="BI706" s="200">
        <f>IF(N706="nulová",J706,0)</f>
        <v>0</v>
      </c>
      <c r="BJ706" s="17" t="s">
        <v>85</v>
      </c>
      <c r="BK706" s="200">
        <f>ROUND(I706*H706,2)</f>
        <v>0</v>
      </c>
      <c r="BL706" s="17" t="s">
        <v>235</v>
      </c>
      <c r="BM706" s="199" t="s">
        <v>2851</v>
      </c>
    </row>
    <row r="707" spans="1:65" s="2" customFormat="1" ht="16.5" customHeight="1">
      <c r="A707" s="34"/>
      <c r="B707" s="35"/>
      <c r="C707" s="228" t="s">
        <v>2852</v>
      </c>
      <c r="D707" s="228" t="s">
        <v>263</v>
      </c>
      <c r="E707" s="229" t="s">
        <v>2853</v>
      </c>
      <c r="F707" s="230" t="s">
        <v>2854</v>
      </c>
      <c r="G707" s="231" t="s">
        <v>170</v>
      </c>
      <c r="H707" s="232">
        <v>3</v>
      </c>
      <c r="I707" s="233"/>
      <c r="J707" s="234">
        <f>ROUND(I707*H707,2)</f>
        <v>0</v>
      </c>
      <c r="K707" s="235"/>
      <c r="L707" s="236"/>
      <c r="M707" s="237" t="s">
        <v>1</v>
      </c>
      <c r="N707" s="238" t="s">
        <v>42</v>
      </c>
      <c r="O707" s="71"/>
      <c r="P707" s="197">
        <f>O707*H707</f>
        <v>0</v>
      </c>
      <c r="Q707" s="197">
        <v>2.0000000000000001E-4</v>
      </c>
      <c r="R707" s="197">
        <f>Q707*H707</f>
        <v>6.0000000000000006E-4</v>
      </c>
      <c r="S707" s="197">
        <v>0</v>
      </c>
      <c r="T707" s="198">
        <f>S707*H707</f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199" t="s">
        <v>285</v>
      </c>
      <c r="AT707" s="199" t="s">
        <v>263</v>
      </c>
      <c r="AU707" s="199" t="s">
        <v>85</v>
      </c>
      <c r="AY707" s="17" t="s">
        <v>152</v>
      </c>
      <c r="BE707" s="200">
        <f>IF(N707="základní",J707,0)</f>
        <v>0</v>
      </c>
      <c r="BF707" s="200">
        <f>IF(N707="snížená",J707,0)</f>
        <v>0</v>
      </c>
      <c r="BG707" s="200">
        <f>IF(N707="zákl. přenesená",J707,0)</f>
        <v>0</v>
      </c>
      <c r="BH707" s="200">
        <f>IF(N707="sníž. přenesená",J707,0)</f>
        <v>0</v>
      </c>
      <c r="BI707" s="200">
        <f>IF(N707="nulová",J707,0)</f>
        <v>0</v>
      </c>
      <c r="BJ707" s="17" t="s">
        <v>85</v>
      </c>
      <c r="BK707" s="200">
        <f>ROUND(I707*H707,2)</f>
        <v>0</v>
      </c>
      <c r="BL707" s="17" t="s">
        <v>235</v>
      </c>
      <c r="BM707" s="199" t="s">
        <v>2855</v>
      </c>
    </row>
    <row r="708" spans="1:65" s="2" customFormat="1" ht="33" customHeight="1">
      <c r="A708" s="34"/>
      <c r="B708" s="35"/>
      <c r="C708" s="187" t="s">
        <v>2856</v>
      </c>
      <c r="D708" s="187" t="s">
        <v>155</v>
      </c>
      <c r="E708" s="188" t="s">
        <v>2857</v>
      </c>
      <c r="F708" s="189" t="s">
        <v>2858</v>
      </c>
      <c r="G708" s="190" t="s">
        <v>170</v>
      </c>
      <c r="H708" s="191">
        <v>3</v>
      </c>
      <c r="I708" s="192"/>
      <c r="J708" s="193">
        <f>ROUND(I708*H708,2)</f>
        <v>0</v>
      </c>
      <c r="K708" s="194"/>
      <c r="L708" s="39"/>
      <c r="M708" s="195" t="s">
        <v>1</v>
      </c>
      <c r="N708" s="196" t="s">
        <v>42</v>
      </c>
      <c r="O708" s="71"/>
      <c r="P708" s="197">
        <f>O708*H708</f>
        <v>0</v>
      </c>
      <c r="Q708" s="197">
        <v>0</v>
      </c>
      <c r="R708" s="197">
        <f>Q708*H708</f>
        <v>0</v>
      </c>
      <c r="S708" s="197">
        <v>0</v>
      </c>
      <c r="T708" s="198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99" t="s">
        <v>235</v>
      </c>
      <c r="AT708" s="199" t="s">
        <v>155</v>
      </c>
      <c r="AU708" s="199" t="s">
        <v>85</v>
      </c>
      <c r="AY708" s="17" t="s">
        <v>152</v>
      </c>
      <c r="BE708" s="200">
        <f>IF(N708="základní",J708,0)</f>
        <v>0</v>
      </c>
      <c r="BF708" s="200">
        <f>IF(N708="snížená",J708,0)</f>
        <v>0</v>
      </c>
      <c r="BG708" s="200">
        <f>IF(N708="zákl. přenesená",J708,0)</f>
        <v>0</v>
      </c>
      <c r="BH708" s="200">
        <f>IF(N708="sníž. přenesená",J708,0)</f>
        <v>0</v>
      </c>
      <c r="BI708" s="200">
        <f>IF(N708="nulová",J708,0)</f>
        <v>0</v>
      </c>
      <c r="BJ708" s="17" t="s">
        <v>85</v>
      </c>
      <c r="BK708" s="200">
        <f>ROUND(I708*H708,2)</f>
        <v>0</v>
      </c>
      <c r="BL708" s="17" t="s">
        <v>235</v>
      </c>
      <c r="BM708" s="199" t="s">
        <v>2859</v>
      </c>
    </row>
    <row r="709" spans="1:65" s="2" customFormat="1" ht="24.2" customHeight="1">
      <c r="A709" s="34"/>
      <c r="B709" s="35"/>
      <c r="C709" s="228" t="s">
        <v>2860</v>
      </c>
      <c r="D709" s="228" t="s">
        <v>263</v>
      </c>
      <c r="E709" s="229" t="s">
        <v>2861</v>
      </c>
      <c r="F709" s="230" t="s">
        <v>2862</v>
      </c>
      <c r="G709" s="231" t="s">
        <v>170</v>
      </c>
      <c r="H709" s="232">
        <v>3</v>
      </c>
      <c r="I709" s="233"/>
      <c r="J709" s="234">
        <f>ROUND(I709*H709,2)</f>
        <v>0</v>
      </c>
      <c r="K709" s="235"/>
      <c r="L709" s="236"/>
      <c r="M709" s="237" t="s">
        <v>1</v>
      </c>
      <c r="N709" s="238" t="s">
        <v>42</v>
      </c>
      <c r="O709" s="71"/>
      <c r="P709" s="197">
        <f>O709*H709</f>
        <v>0</v>
      </c>
      <c r="Q709" s="197">
        <v>4.0000000000000002E-4</v>
      </c>
      <c r="R709" s="197">
        <f>Q709*H709</f>
        <v>1.2000000000000001E-3</v>
      </c>
      <c r="S709" s="197">
        <v>0</v>
      </c>
      <c r="T709" s="198">
        <f>S709*H709</f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199" t="s">
        <v>285</v>
      </c>
      <c r="AT709" s="199" t="s">
        <v>263</v>
      </c>
      <c r="AU709" s="199" t="s">
        <v>85</v>
      </c>
      <c r="AY709" s="17" t="s">
        <v>152</v>
      </c>
      <c r="BE709" s="200">
        <f>IF(N709="základní",J709,0)</f>
        <v>0</v>
      </c>
      <c r="BF709" s="200">
        <f>IF(N709="snížená",J709,0)</f>
        <v>0</v>
      </c>
      <c r="BG709" s="200">
        <f>IF(N709="zákl. přenesená",J709,0)</f>
        <v>0</v>
      </c>
      <c r="BH709" s="200">
        <f>IF(N709="sníž. přenesená",J709,0)</f>
        <v>0</v>
      </c>
      <c r="BI709" s="200">
        <f>IF(N709="nulová",J709,0)</f>
        <v>0</v>
      </c>
      <c r="BJ709" s="17" t="s">
        <v>85</v>
      </c>
      <c r="BK709" s="200">
        <f>ROUND(I709*H709,2)</f>
        <v>0</v>
      </c>
      <c r="BL709" s="17" t="s">
        <v>235</v>
      </c>
      <c r="BM709" s="199" t="s">
        <v>2863</v>
      </c>
    </row>
    <row r="710" spans="1:65" s="2" customFormat="1" ht="24.2" customHeight="1">
      <c r="A710" s="34"/>
      <c r="B710" s="35"/>
      <c r="C710" s="187" t="s">
        <v>2864</v>
      </c>
      <c r="D710" s="187" t="s">
        <v>155</v>
      </c>
      <c r="E710" s="188" t="s">
        <v>2865</v>
      </c>
      <c r="F710" s="189" t="s">
        <v>2866</v>
      </c>
      <c r="G710" s="190" t="s">
        <v>198</v>
      </c>
      <c r="H710" s="191">
        <v>26</v>
      </c>
      <c r="I710" s="192"/>
      <c r="J710" s="193">
        <f>ROUND(I710*H710,2)</f>
        <v>0</v>
      </c>
      <c r="K710" s="194"/>
      <c r="L710" s="39"/>
      <c r="M710" s="195" t="s">
        <v>1</v>
      </c>
      <c r="N710" s="196" t="s">
        <v>42</v>
      </c>
      <c r="O710" s="71"/>
      <c r="P710" s="197">
        <f>O710*H710</f>
        <v>0</v>
      </c>
      <c r="Q710" s="197">
        <v>0</v>
      </c>
      <c r="R710" s="197">
        <f>Q710*H710</f>
        <v>0</v>
      </c>
      <c r="S710" s="197">
        <v>0</v>
      </c>
      <c r="T710" s="198">
        <f>S710*H710</f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199" t="s">
        <v>235</v>
      </c>
      <c r="AT710" s="199" t="s">
        <v>155</v>
      </c>
      <c r="AU710" s="199" t="s">
        <v>85</v>
      </c>
      <c r="AY710" s="17" t="s">
        <v>152</v>
      </c>
      <c r="BE710" s="200">
        <f>IF(N710="základní",J710,0)</f>
        <v>0</v>
      </c>
      <c r="BF710" s="200">
        <f>IF(N710="snížená",J710,0)</f>
        <v>0</v>
      </c>
      <c r="BG710" s="200">
        <f>IF(N710="zákl. přenesená",J710,0)</f>
        <v>0</v>
      </c>
      <c r="BH710" s="200">
        <f>IF(N710="sníž. přenesená",J710,0)</f>
        <v>0</v>
      </c>
      <c r="BI710" s="200">
        <f>IF(N710="nulová",J710,0)</f>
        <v>0</v>
      </c>
      <c r="BJ710" s="17" t="s">
        <v>85</v>
      </c>
      <c r="BK710" s="200">
        <f>ROUND(I710*H710,2)</f>
        <v>0</v>
      </c>
      <c r="BL710" s="17" t="s">
        <v>235</v>
      </c>
      <c r="BM710" s="199" t="s">
        <v>2867</v>
      </c>
    </row>
    <row r="711" spans="1:65" s="13" customFormat="1" ht="11.25">
      <c r="B711" s="201"/>
      <c r="C711" s="202"/>
      <c r="D711" s="203" t="s">
        <v>161</v>
      </c>
      <c r="E711" s="204" t="s">
        <v>1</v>
      </c>
      <c r="F711" s="205" t="s">
        <v>2868</v>
      </c>
      <c r="G711" s="202"/>
      <c r="H711" s="206">
        <v>6</v>
      </c>
      <c r="I711" s="207"/>
      <c r="J711" s="202"/>
      <c r="K711" s="202"/>
      <c r="L711" s="208"/>
      <c r="M711" s="209"/>
      <c r="N711" s="210"/>
      <c r="O711" s="210"/>
      <c r="P711" s="210"/>
      <c r="Q711" s="210"/>
      <c r="R711" s="210"/>
      <c r="S711" s="210"/>
      <c r="T711" s="211"/>
      <c r="AT711" s="212" t="s">
        <v>161</v>
      </c>
      <c r="AU711" s="212" t="s">
        <v>85</v>
      </c>
      <c r="AV711" s="13" t="s">
        <v>87</v>
      </c>
      <c r="AW711" s="13" t="s">
        <v>34</v>
      </c>
      <c r="AX711" s="13" t="s">
        <v>77</v>
      </c>
      <c r="AY711" s="212" t="s">
        <v>152</v>
      </c>
    </row>
    <row r="712" spans="1:65" s="13" customFormat="1" ht="11.25">
      <c r="B712" s="201"/>
      <c r="C712" s="202"/>
      <c r="D712" s="203" t="s">
        <v>161</v>
      </c>
      <c r="E712" s="204" t="s">
        <v>1</v>
      </c>
      <c r="F712" s="205" t="s">
        <v>2869</v>
      </c>
      <c r="G712" s="202"/>
      <c r="H712" s="206">
        <v>20</v>
      </c>
      <c r="I712" s="207"/>
      <c r="J712" s="202"/>
      <c r="K712" s="202"/>
      <c r="L712" s="208"/>
      <c r="M712" s="209"/>
      <c r="N712" s="210"/>
      <c r="O712" s="210"/>
      <c r="P712" s="210"/>
      <c r="Q712" s="210"/>
      <c r="R712" s="210"/>
      <c r="S712" s="210"/>
      <c r="T712" s="211"/>
      <c r="AT712" s="212" t="s">
        <v>161</v>
      </c>
      <c r="AU712" s="212" t="s">
        <v>85</v>
      </c>
      <c r="AV712" s="13" t="s">
        <v>87</v>
      </c>
      <c r="AW712" s="13" t="s">
        <v>34</v>
      </c>
      <c r="AX712" s="13" t="s">
        <v>77</v>
      </c>
      <c r="AY712" s="212" t="s">
        <v>152</v>
      </c>
    </row>
    <row r="713" spans="1:65" s="14" customFormat="1" ht="11.25">
      <c r="B713" s="217"/>
      <c r="C713" s="218"/>
      <c r="D713" s="203" t="s">
        <v>161</v>
      </c>
      <c r="E713" s="219" t="s">
        <v>1</v>
      </c>
      <c r="F713" s="220" t="s">
        <v>203</v>
      </c>
      <c r="G713" s="218"/>
      <c r="H713" s="221">
        <v>26</v>
      </c>
      <c r="I713" s="222"/>
      <c r="J713" s="218"/>
      <c r="K713" s="218"/>
      <c r="L713" s="223"/>
      <c r="M713" s="224"/>
      <c r="N713" s="225"/>
      <c r="O713" s="225"/>
      <c r="P713" s="225"/>
      <c r="Q713" s="225"/>
      <c r="R713" s="225"/>
      <c r="S713" s="225"/>
      <c r="T713" s="226"/>
      <c r="AT713" s="227" t="s">
        <v>161</v>
      </c>
      <c r="AU713" s="227" t="s">
        <v>85</v>
      </c>
      <c r="AV713" s="14" t="s">
        <v>159</v>
      </c>
      <c r="AW713" s="14" t="s">
        <v>34</v>
      </c>
      <c r="AX713" s="14" t="s">
        <v>85</v>
      </c>
      <c r="AY713" s="227" t="s">
        <v>152</v>
      </c>
    </row>
    <row r="714" spans="1:65" s="2" customFormat="1" ht="24.2" customHeight="1">
      <c r="A714" s="34"/>
      <c r="B714" s="35"/>
      <c r="C714" s="228" t="s">
        <v>2870</v>
      </c>
      <c r="D714" s="228" t="s">
        <v>263</v>
      </c>
      <c r="E714" s="229" t="s">
        <v>2871</v>
      </c>
      <c r="F714" s="230" t="s">
        <v>2872</v>
      </c>
      <c r="G714" s="231" t="s">
        <v>170</v>
      </c>
      <c r="H714" s="232">
        <v>31.2</v>
      </c>
      <c r="I714" s="233"/>
      <c r="J714" s="234">
        <f>ROUND(I714*H714,2)</f>
        <v>0</v>
      </c>
      <c r="K714" s="235"/>
      <c r="L714" s="236"/>
      <c r="M714" s="237" t="s">
        <v>1</v>
      </c>
      <c r="N714" s="238" t="s">
        <v>42</v>
      </c>
      <c r="O714" s="71"/>
      <c r="P714" s="197">
        <f>O714*H714</f>
        <v>0</v>
      </c>
      <c r="Q714" s="197">
        <v>5.3E-3</v>
      </c>
      <c r="R714" s="197">
        <f>Q714*H714</f>
        <v>0.16536000000000001</v>
      </c>
      <c r="S714" s="197">
        <v>0</v>
      </c>
      <c r="T714" s="198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99" t="s">
        <v>285</v>
      </c>
      <c r="AT714" s="199" t="s">
        <v>263</v>
      </c>
      <c r="AU714" s="199" t="s">
        <v>85</v>
      </c>
      <c r="AY714" s="17" t="s">
        <v>152</v>
      </c>
      <c r="BE714" s="200">
        <f>IF(N714="základní",J714,0)</f>
        <v>0</v>
      </c>
      <c r="BF714" s="200">
        <f>IF(N714="snížená",J714,0)</f>
        <v>0</v>
      </c>
      <c r="BG714" s="200">
        <f>IF(N714="zákl. přenesená",J714,0)</f>
        <v>0</v>
      </c>
      <c r="BH714" s="200">
        <f>IF(N714="sníž. přenesená",J714,0)</f>
        <v>0</v>
      </c>
      <c r="BI714" s="200">
        <f>IF(N714="nulová",J714,0)</f>
        <v>0</v>
      </c>
      <c r="BJ714" s="17" t="s">
        <v>85</v>
      </c>
      <c r="BK714" s="200">
        <f>ROUND(I714*H714,2)</f>
        <v>0</v>
      </c>
      <c r="BL714" s="17" t="s">
        <v>235</v>
      </c>
      <c r="BM714" s="199" t="s">
        <v>2873</v>
      </c>
    </row>
    <row r="715" spans="1:65" s="13" customFormat="1" ht="11.25">
      <c r="B715" s="201"/>
      <c r="C715" s="202"/>
      <c r="D715" s="203" t="s">
        <v>161</v>
      </c>
      <c r="E715" s="202"/>
      <c r="F715" s="205" t="s">
        <v>2874</v>
      </c>
      <c r="G715" s="202"/>
      <c r="H715" s="206">
        <v>31.2</v>
      </c>
      <c r="I715" s="207"/>
      <c r="J715" s="202"/>
      <c r="K715" s="202"/>
      <c r="L715" s="208"/>
      <c r="M715" s="209"/>
      <c r="N715" s="210"/>
      <c r="O715" s="210"/>
      <c r="P715" s="210"/>
      <c r="Q715" s="210"/>
      <c r="R715" s="210"/>
      <c r="S715" s="210"/>
      <c r="T715" s="211"/>
      <c r="AT715" s="212" t="s">
        <v>161</v>
      </c>
      <c r="AU715" s="212" t="s">
        <v>85</v>
      </c>
      <c r="AV715" s="13" t="s">
        <v>87</v>
      </c>
      <c r="AW715" s="13" t="s">
        <v>4</v>
      </c>
      <c r="AX715" s="13" t="s">
        <v>85</v>
      </c>
      <c r="AY715" s="212" t="s">
        <v>152</v>
      </c>
    </row>
    <row r="716" spans="1:65" s="2" customFormat="1" ht="16.5" customHeight="1">
      <c r="A716" s="34"/>
      <c r="B716" s="35"/>
      <c r="C716" s="228" t="s">
        <v>2875</v>
      </c>
      <c r="D716" s="228" t="s">
        <v>263</v>
      </c>
      <c r="E716" s="229" t="s">
        <v>2876</v>
      </c>
      <c r="F716" s="230" t="s">
        <v>2877</v>
      </c>
      <c r="G716" s="231" t="s">
        <v>170</v>
      </c>
      <c r="H716" s="232">
        <v>6</v>
      </c>
      <c r="I716" s="233"/>
      <c r="J716" s="234">
        <f>ROUND(I716*H716,2)</f>
        <v>0</v>
      </c>
      <c r="K716" s="235"/>
      <c r="L716" s="236"/>
      <c r="M716" s="237" t="s">
        <v>1</v>
      </c>
      <c r="N716" s="238" t="s">
        <v>42</v>
      </c>
      <c r="O716" s="71"/>
      <c r="P716" s="197">
        <f>O716*H716</f>
        <v>0</v>
      </c>
      <c r="Q716" s="197">
        <v>4.0000000000000002E-4</v>
      </c>
      <c r="R716" s="197">
        <f>Q716*H716</f>
        <v>2.4000000000000002E-3</v>
      </c>
      <c r="S716" s="197">
        <v>0</v>
      </c>
      <c r="T716" s="198">
        <f>S716*H716</f>
        <v>0</v>
      </c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R716" s="199" t="s">
        <v>285</v>
      </c>
      <c r="AT716" s="199" t="s">
        <v>263</v>
      </c>
      <c r="AU716" s="199" t="s">
        <v>85</v>
      </c>
      <c r="AY716" s="17" t="s">
        <v>152</v>
      </c>
      <c r="BE716" s="200">
        <f>IF(N716="základní",J716,0)</f>
        <v>0</v>
      </c>
      <c r="BF716" s="200">
        <f>IF(N716="snížená",J716,0)</f>
        <v>0</v>
      </c>
      <c r="BG716" s="200">
        <f>IF(N716="zákl. přenesená",J716,0)</f>
        <v>0</v>
      </c>
      <c r="BH716" s="200">
        <f>IF(N716="sníž. přenesená",J716,0)</f>
        <v>0</v>
      </c>
      <c r="BI716" s="200">
        <f>IF(N716="nulová",J716,0)</f>
        <v>0</v>
      </c>
      <c r="BJ716" s="17" t="s">
        <v>85</v>
      </c>
      <c r="BK716" s="200">
        <f>ROUND(I716*H716,2)</f>
        <v>0</v>
      </c>
      <c r="BL716" s="17" t="s">
        <v>235</v>
      </c>
      <c r="BM716" s="199" t="s">
        <v>2878</v>
      </c>
    </row>
    <row r="717" spans="1:65" s="2" customFormat="1" ht="33" customHeight="1">
      <c r="A717" s="34"/>
      <c r="B717" s="35"/>
      <c r="C717" s="187" t="s">
        <v>2879</v>
      </c>
      <c r="D717" s="187" t="s">
        <v>155</v>
      </c>
      <c r="E717" s="188" t="s">
        <v>2880</v>
      </c>
      <c r="F717" s="189" t="s">
        <v>2881</v>
      </c>
      <c r="G717" s="190" t="s">
        <v>170</v>
      </c>
      <c r="H717" s="191">
        <v>1</v>
      </c>
      <c r="I717" s="192"/>
      <c r="J717" s="193">
        <f>ROUND(I717*H717,2)</f>
        <v>0</v>
      </c>
      <c r="K717" s="194"/>
      <c r="L717" s="39"/>
      <c r="M717" s="195" t="s">
        <v>1</v>
      </c>
      <c r="N717" s="196" t="s">
        <v>42</v>
      </c>
      <c r="O717" s="71"/>
      <c r="P717" s="197">
        <f>O717*H717</f>
        <v>0</v>
      </c>
      <c r="Q717" s="197">
        <v>0</v>
      </c>
      <c r="R717" s="197">
        <f>Q717*H717</f>
        <v>0</v>
      </c>
      <c r="S717" s="197">
        <v>0</v>
      </c>
      <c r="T717" s="198">
        <f>S717*H717</f>
        <v>0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199" t="s">
        <v>235</v>
      </c>
      <c r="AT717" s="199" t="s">
        <v>155</v>
      </c>
      <c r="AU717" s="199" t="s">
        <v>85</v>
      </c>
      <c r="AY717" s="17" t="s">
        <v>152</v>
      </c>
      <c r="BE717" s="200">
        <f>IF(N717="základní",J717,0)</f>
        <v>0</v>
      </c>
      <c r="BF717" s="200">
        <f>IF(N717="snížená",J717,0)</f>
        <v>0</v>
      </c>
      <c r="BG717" s="200">
        <f>IF(N717="zákl. přenesená",J717,0)</f>
        <v>0</v>
      </c>
      <c r="BH717" s="200">
        <f>IF(N717="sníž. přenesená",J717,0)</f>
        <v>0</v>
      </c>
      <c r="BI717" s="200">
        <f>IF(N717="nulová",J717,0)</f>
        <v>0</v>
      </c>
      <c r="BJ717" s="17" t="s">
        <v>85</v>
      </c>
      <c r="BK717" s="200">
        <f>ROUND(I717*H717,2)</f>
        <v>0</v>
      </c>
      <c r="BL717" s="17" t="s">
        <v>235</v>
      </c>
      <c r="BM717" s="199" t="s">
        <v>2882</v>
      </c>
    </row>
    <row r="718" spans="1:65" s="13" customFormat="1" ht="11.25">
      <c r="B718" s="201"/>
      <c r="C718" s="202"/>
      <c r="D718" s="203" t="s">
        <v>161</v>
      </c>
      <c r="E718" s="204" t="s">
        <v>1</v>
      </c>
      <c r="F718" s="205" t="s">
        <v>2883</v>
      </c>
      <c r="G718" s="202"/>
      <c r="H718" s="206">
        <v>1</v>
      </c>
      <c r="I718" s="207"/>
      <c r="J718" s="202"/>
      <c r="K718" s="202"/>
      <c r="L718" s="208"/>
      <c r="M718" s="209"/>
      <c r="N718" s="210"/>
      <c r="O718" s="210"/>
      <c r="P718" s="210"/>
      <c r="Q718" s="210"/>
      <c r="R718" s="210"/>
      <c r="S718" s="210"/>
      <c r="T718" s="211"/>
      <c r="AT718" s="212" t="s">
        <v>161</v>
      </c>
      <c r="AU718" s="212" t="s">
        <v>85</v>
      </c>
      <c r="AV718" s="13" t="s">
        <v>87</v>
      </c>
      <c r="AW718" s="13" t="s">
        <v>34</v>
      </c>
      <c r="AX718" s="13" t="s">
        <v>85</v>
      </c>
      <c r="AY718" s="212" t="s">
        <v>152</v>
      </c>
    </row>
    <row r="719" spans="1:65" s="2" customFormat="1" ht="24.2" customHeight="1">
      <c r="A719" s="34"/>
      <c r="B719" s="35"/>
      <c r="C719" s="228" t="s">
        <v>2884</v>
      </c>
      <c r="D719" s="228" t="s">
        <v>263</v>
      </c>
      <c r="E719" s="229" t="s">
        <v>2885</v>
      </c>
      <c r="F719" s="230" t="s">
        <v>2886</v>
      </c>
      <c r="G719" s="231" t="s">
        <v>170</v>
      </c>
      <c r="H719" s="232">
        <v>1</v>
      </c>
      <c r="I719" s="233"/>
      <c r="J719" s="234">
        <f>ROUND(I719*H719,2)</f>
        <v>0</v>
      </c>
      <c r="K719" s="235"/>
      <c r="L719" s="236"/>
      <c r="M719" s="237" t="s">
        <v>1</v>
      </c>
      <c r="N719" s="238" t="s">
        <v>42</v>
      </c>
      <c r="O719" s="71"/>
      <c r="P719" s="197">
        <f>O719*H719</f>
        <v>0</v>
      </c>
      <c r="Q719" s="197">
        <v>5.4999999999999997E-3</v>
      </c>
      <c r="R719" s="197">
        <f>Q719*H719</f>
        <v>5.4999999999999997E-3</v>
      </c>
      <c r="S719" s="197">
        <v>0</v>
      </c>
      <c r="T719" s="198">
        <f>S719*H719</f>
        <v>0</v>
      </c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R719" s="199" t="s">
        <v>285</v>
      </c>
      <c r="AT719" s="199" t="s">
        <v>263</v>
      </c>
      <c r="AU719" s="199" t="s">
        <v>85</v>
      </c>
      <c r="AY719" s="17" t="s">
        <v>152</v>
      </c>
      <c r="BE719" s="200">
        <f>IF(N719="základní",J719,0)</f>
        <v>0</v>
      </c>
      <c r="BF719" s="200">
        <f>IF(N719="snížená",J719,0)</f>
        <v>0</v>
      </c>
      <c r="BG719" s="200">
        <f>IF(N719="zákl. přenesená",J719,0)</f>
        <v>0</v>
      </c>
      <c r="BH719" s="200">
        <f>IF(N719="sníž. přenesená",J719,0)</f>
        <v>0</v>
      </c>
      <c r="BI719" s="200">
        <f>IF(N719="nulová",J719,0)</f>
        <v>0</v>
      </c>
      <c r="BJ719" s="17" t="s">
        <v>85</v>
      </c>
      <c r="BK719" s="200">
        <f>ROUND(I719*H719,2)</f>
        <v>0</v>
      </c>
      <c r="BL719" s="17" t="s">
        <v>235</v>
      </c>
      <c r="BM719" s="199" t="s">
        <v>2887</v>
      </c>
    </row>
    <row r="720" spans="1:65" s="2" customFormat="1" ht="66.75" customHeight="1">
      <c r="A720" s="34"/>
      <c r="B720" s="35"/>
      <c r="C720" s="187" t="s">
        <v>2888</v>
      </c>
      <c r="D720" s="187" t="s">
        <v>155</v>
      </c>
      <c r="E720" s="188" t="s">
        <v>2889</v>
      </c>
      <c r="F720" s="189" t="s">
        <v>2890</v>
      </c>
      <c r="G720" s="190" t="s">
        <v>170</v>
      </c>
      <c r="H720" s="191">
        <v>1</v>
      </c>
      <c r="I720" s="192"/>
      <c r="J720" s="193">
        <f>ROUND(I720*H720,2)</f>
        <v>0</v>
      </c>
      <c r="K720" s="194"/>
      <c r="L720" s="39"/>
      <c r="M720" s="195" t="s">
        <v>1</v>
      </c>
      <c r="N720" s="196" t="s">
        <v>42</v>
      </c>
      <c r="O720" s="71"/>
      <c r="P720" s="197">
        <f>O720*H720</f>
        <v>0</v>
      </c>
      <c r="Q720" s="197">
        <v>0</v>
      </c>
      <c r="R720" s="197">
        <f>Q720*H720</f>
        <v>0</v>
      </c>
      <c r="S720" s="197">
        <v>0</v>
      </c>
      <c r="T720" s="198">
        <f>S720*H720</f>
        <v>0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199" t="s">
        <v>235</v>
      </c>
      <c r="AT720" s="199" t="s">
        <v>155</v>
      </c>
      <c r="AU720" s="199" t="s">
        <v>85</v>
      </c>
      <c r="AY720" s="17" t="s">
        <v>152</v>
      </c>
      <c r="BE720" s="200">
        <f>IF(N720="základní",J720,0)</f>
        <v>0</v>
      </c>
      <c r="BF720" s="200">
        <f>IF(N720="snížená",J720,0)</f>
        <v>0</v>
      </c>
      <c r="BG720" s="200">
        <f>IF(N720="zákl. přenesená",J720,0)</f>
        <v>0</v>
      </c>
      <c r="BH720" s="200">
        <f>IF(N720="sníž. přenesená",J720,0)</f>
        <v>0</v>
      </c>
      <c r="BI720" s="200">
        <f>IF(N720="nulová",J720,0)</f>
        <v>0</v>
      </c>
      <c r="BJ720" s="17" t="s">
        <v>85</v>
      </c>
      <c r="BK720" s="200">
        <f>ROUND(I720*H720,2)</f>
        <v>0</v>
      </c>
      <c r="BL720" s="17" t="s">
        <v>235</v>
      </c>
      <c r="BM720" s="199" t="s">
        <v>2891</v>
      </c>
    </row>
    <row r="721" spans="1:65" s="2" customFormat="1" ht="24.2" customHeight="1">
      <c r="A721" s="34"/>
      <c r="B721" s="35"/>
      <c r="C721" s="187" t="s">
        <v>2892</v>
      </c>
      <c r="D721" s="187" t="s">
        <v>155</v>
      </c>
      <c r="E721" s="188" t="s">
        <v>2893</v>
      </c>
      <c r="F721" s="189" t="s">
        <v>2894</v>
      </c>
      <c r="G721" s="190" t="s">
        <v>170</v>
      </c>
      <c r="H721" s="191">
        <v>1</v>
      </c>
      <c r="I721" s="192"/>
      <c r="J721" s="193">
        <f>ROUND(I721*H721,2)</f>
        <v>0</v>
      </c>
      <c r="K721" s="194"/>
      <c r="L721" s="39"/>
      <c r="M721" s="195" t="s">
        <v>1</v>
      </c>
      <c r="N721" s="196" t="s">
        <v>42</v>
      </c>
      <c r="O721" s="71"/>
      <c r="P721" s="197">
        <f>O721*H721</f>
        <v>0</v>
      </c>
      <c r="Q721" s="197">
        <v>0</v>
      </c>
      <c r="R721" s="197">
        <f>Q721*H721</f>
        <v>0</v>
      </c>
      <c r="S721" s="197">
        <v>0</v>
      </c>
      <c r="T721" s="198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99" t="s">
        <v>235</v>
      </c>
      <c r="AT721" s="199" t="s">
        <v>155</v>
      </c>
      <c r="AU721" s="199" t="s">
        <v>85</v>
      </c>
      <c r="AY721" s="17" t="s">
        <v>152</v>
      </c>
      <c r="BE721" s="200">
        <f>IF(N721="základní",J721,0)</f>
        <v>0</v>
      </c>
      <c r="BF721" s="200">
        <f>IF(N721="snížená",J721,0)</f>
        <v>0</v>
      </c>
      <c r="BG721" s="200">
        <f>IF(N721="zákl. přenesená",J721,0)</f>
        <v>0</v>
      </c>
      <c r="BH721" s="200">
        <f>IF(N721="sníž. přenesená",J721,0)</f>
        <v>0</v>
      </c>
      <c r="BI721" s="200">
        <f>IF(N721="nulová",J721,0)</f>
        <v>0</v>
      </c>
      <c r="BJ721" s="17" t="s">
        <v>85</v>
      </c>
      <c r="BK721" s="200">
        <f>ROUND(I721*H721,2)</f>
        <v>0</v>
      </c>
      <c r="BL721" s="17" t="s">
        <v>235</v>
      </c>
      <c r="BM721" s="199" t="s">
        <v>2895</v>
      </c>
    </row>
    <row r="722" spans="1:65" s="2" customFormat="1" ht="16.5" customHeight="1">
      <c r="A722" s="34"/>
      <c r="B722" s="35"/>
      <c r="C722" s="228" t="s">
        <v>2896</v>
      </c>
      <c r="D722" s="228" t="s">
        <v>263</v>
      </c>
      <c r="E722" s="229" t="s">
        <v>2897</v>
      </c>
      <c r="F722" s="230" t="s">
        <v>2898</v>
      </c>
      <c r="G722" s="231" t="s">
        <v>170</v>
      </c>
      <c r="H722" s="232">
        <v>1</v>
      </c>
      <c r="I722" s="233"/>
      <c r="J722" s="234">
        <f>ROUND(I722*H722,2)</f>
        <v>0</v>
      </c>
      <c r="K722" s="235"/>
      <c r="L722" s="236"/>
      <c r="M722" s="237" t="s">
        <v>1</v>
      </c>
      <c r="N722" s="238" t="s">
        <v>42</v>
      </c>
      <c r="O722" s="71"/>
      <c r="P722" s="197">
        <f>O722*H722</f>
        <v>0</v>
      </c>
      <c r="Q722" s="197">
        <v>5.0000000000000002E-5</v>
      </c>
      <c r="R722" s="197">
        <f>Q722*H722</f>
        <v>5.0000000000000002E-5</v>
      </c>
      <c r="S722" s="197">
        <v>0</v>
      </c>
      <c r="T722" s="198">
        <f>S722*H722</f>
        <v>0</v>
      </c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R722" s="199" t="s">
        <v>285</v>
      </c>
      <c r="AT722" s="199" t="s">
        <v>263</v>
      </c>
      <c r="AU722" s="199" t="s">
        <v>85</v>
      </c>
      <c r="AY722" s="17" t="s">
        <v>152</v>
      </c>
      <c r="BE722" s="200">
        <f>IF(N722="základní",J722,0)</f>
        <v>0</v>
      </c>
      <c r="BF722" s="200">
        <f>IF(N722="snížená",J722,0)</f>
        <v>0</v>
      </c>
      <c r="BG722" s="200">
        <f>IF(N722="zákl. přenesená",J722,0)</f>
        <v>0</v>
      </c>
      <c r="BH722" s="200">
        <f>IF(N722="sníž. přenesená",J722,0)</f>
        <v>0</v>
      </c>
      <c r="BI722" s="200">
        <f>IF(N722="nulová",J722,0)</f>
        <v>0</v>
      </c>
      <c r="BJ722" s="17" t="s">
        <v>85</v>
      </c>
      <c r="BK722" s="200">
        <f>ROUND(I722*H722,2)</f>
        <v>0</v>
      </c>
      <c r="BL722" s="17" t="s">
        <v>235</v>
      </c>
      <c r="BM722" s="199" t="s">
        <v>2899</v>
      </c>
    </row>
    <row r="723" spans="1:65" s="2" customFormat="1" ht="16.5" customHeight="1">
      <c r="A723" s="34"/>
      <c r="B723" s="35"/>
      <c r="C723" s="187" t="s">
        <v>2900</v>
      </c>
      <c r="D723" s="187" t="s">
        <v>155</v>
      </c>
      <c r="E723" s="188" t="s">
        <v>2901</v>
      </c>
      <c r="F723" s="189" t="s">
        <v>2902</v>
      </c>
      <c r="G723" s="190" t="s">
        <v>170</v>
      </c>
      <c r="H723" s="191">
        <v>4</v>
      </c>
      <c r="I723" s="192"/>
      <c r="J723" s="193">
        <f>ROUND(I723*H723,2)</f>
        <v>0</v>
      </c>
      <c r="K723" s="194"/>
      <c r="L723" s="39"/>
      <c r="M723" s="195" t="s">
        <v>1</v>
      </c>
      <c r="N723" s="196" t="s">
        <v>42</v>
      </c>
      <c r="O723" s="71"/>
      <c r="P723" s="197">
        <f>O723*H723</f>
        <v>0</v>
      </c>
      <c r="Q723" s="197">
        <v>0</v>
      </c>
      <c r="R723" s="197">
        <f>Q723*H723</f>
        <v>0</v>
      </c>
      <c r="S723" s="197">
        <v>0</v>
      </c>
      <c r="T723" s="198">
        <f>S723*H723</f>
        <v>0</v>
      </c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R723" s="199" t="s">
        <v>235</v>
      </c>
      <c r="AT723" s="199" t="s">
        <v>155</v>
      </c>
      <c r="AU723" s="199" t="s">
        <v>85</v>
      </c>
      <c r="AY723" s="17" t="s">
        <v>152</v>
      </c>
      <c r="BE723" s="200">
        <f>IF(N723="základní",J723,0)</f>
        <v>0</v>
      </c>
      <c r="BF723" s="200">
        <f>IF(N723="snížená",J723,0)</f>
        <v>0</v>
      </c>
      <c r="BG723" s="200">
        <f>IF(N723="zákl. přenesená",J723,0)</f>
        <v>0</v>
      </c>
      <c r="BH723" s="200">
        <f>IF(N723="sníž. přenesená",J723,0)</f>
        <v>0</v>
      </c>
      <c r="BI723" s="200">
        <f>IF(N723="nulová",J723,0)</f>
        <v>0</v>
      </c>
      <c r="BJ723" s="17" t="s">
        <v>85</v>
      </c>
      <c r="BK723" s="200">
        <f>ROUND(I723*H723,2)</f>
        <v>0</v>
      </c>
      <c r="BL723" s="17" t="s">
        <v>235</v>
      </c>
      <c r="BM723" s="199" t="s">
        <v>2903</v>
      </c>
    </row>
    <row r="724" spans="1:65" s="13" customFormat="1" ht="11.25">
      <c r="B724" s="201"/>
      <c r="C724" s="202"/>
      <c r="D724" s="203" t="s">
        <v>161</v>
      </c>
      <c r="E724" s="204" t="s">
        <v>1</v>
      </c>
      <c r="F724" s="205" t="s">
        <v>2904</v>
      </c>
      <c r="G724" s="202"/>
      <c r="H724" s="206">
        <v>1</v>
      </c>
      <c r="I724" s="207"/>
      <c r="J724" s="202"/>
      <c r="K724" s="202"/>
      <c r="L724" s="208"/>
      <c r="M724" s="209"/>
      <c r="N724" s="210"/>
      <c r="O724" s="210"/>
      <c r="P724" s="210"/>
      <c r="Q724" s="210"/>
      <c r="R724" s="210"/>
      <c r="S724" s="210"/>
      <c r="T724" s="211"/>
      <c r="AT724" s="212" t="s">
        <v>161</v>
      </c>
      <c r="AU724" s="212" t="s">
        <v>85</v>
      </c>
      <c r="AV724" s="13" t="s">
        <v>87</v>
      </c>
      <c r="AW724" s="13" t="s">
        <v>34</v>
      </c>
      <c r="AX724" s="13" t="s">
        <v>77</v>
      </c>
      <c r="AY724" s="212" t="s">
        <v>152</v>
      </c>
    </row>
    <row r="725" spans="1:65" s="13" customFormat="1" ht="11.25">
      <c r="B725" s="201"/>
      <c r="C725" s="202"/>
      <c r="D725" s="203" t="s">
        <v>161</v>
      </c>
      <c r="E725" s="204" t="s">
        <v>1</v>
      </c>
      <c r="F725" s="205" t="s">
        <v>2905</v>
      </c>
      <c r="G725" s="202"/>
      <c r="H725" s="206">
        <v>3</v>
      </c>
      <c r="I725" s="207"/>
      <c r="J725" s="202"/>
      <c r="K725" s="202"/>
      <c r="L725" s="208"/>
      <c r="M725" s="209"/>
      <c r="N725" s="210"/>
      <c r="O725" s="210"/>
      <c r="P725" s="210"/>
      <c r="Q725" s="210"/>
      <c r="R725" s="210"/>
      <c r="S725" s="210"/>
      <c r="T725" s="211"/>
      <c r="AT725" s="212" t="s">
        <v>161</v>
      </c>
      <c r="AU725" s="212" t="s">
        <v>85</v>
      </c>
      <c r="AV725" s="13" t="s">
        <v>87</v>
      </c>
      <c r="AW725" s="13" t="s">
        <v>34</v>
      </c>
      <c r="AX725" s="13" t="s">
        <v>77</v>
      </c>
      <c r="AY725" s="212" t="s">
        <v>152</v>
      </c>
    </row>
    <row r="726" spans="1:65" s="14" customFormat="1" ht="11.25">
      <c r="B726" s="217"/>
      <c r="C726" s="218"/>
      <c r="D726" s="203" t="s">
        <v>161</v>
      </c>
      <c r="E726" s="219" t="s">
        <v>1</v>
      </c>
      <c r="F726" s="220" t="s">
        <v>203</v>
      </c>
      <c r="G726" s="218"/>
      <c r="H726" s="221">
        <v>4</v>
      </c>
      <c r="I726" s="222"/>
      <c r="J726" s="218"/>
      <c r="K726" s="218"/>
      <c r="L726" s="223"/>
      <c r="M726" s="224"/>
      <c r="N726" s="225"/>
      <c r="O726" s="225"/>
      <c r="P726" s="225"/>
      <c r="Q726" s="225"/>
      <c r="R726" s="225"/>
      <c r="S726" s="225"/>
      <c r="T726" s="226"/>
      <c r="AT726" s="227" t="s">
        <v>161</v>
      </c>
      <c r="AU726" s="227" t="s">
        <v>85</v>
      </c>
      <c r="AV726" s="14" t="s">
        <v>159</v>
      </c>
      <c r="AW726" s="14" t="s">
        <v>34</v>
      </c>
      <c r="AX726" s="14" t="s">
        <v>85</v>
      </c>
      <c r="AY726" s="227" t="s">
        <v>152</v>
      </c>
    </row>
    <row r="727" spans="1:65" s="2" customFormat="1" ht="16.5" customHeight="1">
      <c r="A727" s="34"/>
      <c r="B727" s="35"/>
      <c r="C727" s="228" t="s">
        <v>2906</v>
      </c>
      <c r="D727" s="228" t="s">
        <v>263</v>
      </c>
      <c r="E727" s="229" t="s">
        <v>2907</v>
      </c>
      <c r="F727" s="230" t="s">
        <v>2908</v>
      </c>
      <c r="G727" s="231" t="s">
        <v>170</v>
      </c>
      <c r="H727" s="232">
        <v>4</v>
      </c>
      <c r="I727" s="233"/>
      <c r="J727" s="234">
        <f>ROUND(I727*H727,2)</f>
        <v>0</v>
      </c>
      <c r="K727" s="235"/>
      <c r="L727" s="236"/>
      <c r="M727" s="237" t="s">
        <v>1</v>
      </c>
      <c r="N727" s="238" t="s">
        <v>42</v>
      </c>
      <c r="O727" s="71"/>
      <c r="P727" s="197">
        <f>O727*H727</f>
        <v>0</v>
      </c>
      <c r="Q727" s="197">
        <v>1.2E-4</v>
      </c>
      <c r="R727" s="197">
        <f>Q727*H727</f>
        <v>4.8000000000000001E-4</v>
      </c>
      <c r="S727" s="197">
        <v>0</v>
      </c>
      <c r="T727" s="198">
        <f>S727*H727</f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99" t="s">
        <v>285</v>
      </c>
      <c r="AT727" s="199" t="s">
        <v>263</v>
      </c>
      <c r="AU727" s="199" t="s">
        <v>85</v>
      </c>
      <c r="AY727" s="17" t="s">
        <v>152</v>
      </c>
      <c r="BE727" s="200">
        <f>IF(N727="základní",J727,0)</f>
        <v>0</v>
      </c>
      <c r="BF727" s="200">
        <f>IF(N727="snížená",J727,0)</f>
        <v>0</v>
      </c>
      <c r="BG727" s="200">
        <f>IF(N727="zákl. přenesená",J727,0)</f>
        <v>0</v>
      </c>
      <c r="BH727" s="200">
        <f>IF(N727="sníž. přenesená",J727,0)</f>
        <v>0</v>
      </c>
      <c r="BI727" s="200">
        <f>IF(N727="nulová",J727,0)</f>
        <v>0</v>
      </c>
      <c r="BJ727" s="17" t="s">
        <v>85</v>
      </c>
      <c r="BK727" s="200">
        <f>ROUND(I727*H727,2)</f>
        <v>0</v>
      </c>
      <c r="BL727" s="17" t="s">
        <v>235</v>
      </c>
      <c r="BM727" s="199" t="s">
        <v>2909</v>
      </c>
    </row>
    <row r="728" spans="1:65" s="2" customFormat="1" ht="16.5" customHeight="1">
      <c r="A728" s="34"/>
      <c r="B728" s="35"/>
      <c r="C728" s="187" t="s">
        <v>2910</v>
      </c>
      <c r="D728" s="187" t="s">
        <v>155</v>
      </c>
      <c r="E728" s="188" t="s">
        <v>2911</v>
      </c>
      <c r="F728" s="189" t="s">
        <v>2912</v>
      </c>
      <c r="G728" s="190" t="s">
        <v>170</v>
      </c>
      <c r="H728" s="191">
        <v>4</v>
      </c>
      <c r="I728" s="192"/>
      <c r="J728" s="193">
        <f>ROUND(I728*H728,2)</f>
        <v>0</v>
      </c>
      <c r="K728" s="194"/>
      <c r="L728" s="39"/>
      <c r="M728" s="195" t="s">
        <v>1</v>
      </c>
      <c r="N728" s="196" t="s">
        <v>42</v>
      </c>
      <c r="O728" s="71"/>
      <c r="P728" s="197">
        <f>O728*H728</f>
        <v>0</v>
      </c>
      <c r="Q728" s="197">
        <v>0</v>
      </c>
      <c r="R728" s="197">
        <f>Q728*H728</f>
        <v>0</v>
      </c>
      <c r="S728" s="197">
        <v>0</v>
      </c>
      <c r="T728" s="198">
        <f>S728*H728</f>
        <v>0</v>
      </c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R728" s="199" t="s">
        <v>235</v>
      </c>
      <c r="AT728" s="199" t="s">
        <v>155</v>
      </c>
      <c r="AU728" s="199" t="s">
        <v>85</v>
      </c>
      <c r="AY728" s="17" t="s">
        <v>152</v>
      </c>
      <c r="BE728" s="200">
        <f>IF(N728="základní",J728,0)</f>
        <v>0</v>
      </c>
      <c r="BF728" s="200">
        <f>IF(N728="snížená",J728,0)</f>
        <v>0</v>
      </c>
      <c r="BG728" s="200">
        <f>IF(N728="zákl. přenesená",J728,0)</f>
        <v>0</v>
      </c>
      <c r="BH728" s="200">
        <f>IF(N728="sníž. přenesená",J728,0)</f>
        <v>0</v>
      </c>
      <c r="BI728" s="200">
        <f>IF(N728="nulová",J728,0)</f>
        <v>0</v>
      </c>
      <c r="BJ728" s="17" t="s">
        <v>85</v>
      </c>
      <c r="BK728" s="200">
        <f>ROUND(I728*H728,2)</f>
        <v>0</v>
      </c>
      <c r="BL728" s="17" t="s">
        <v>235</v>
      </c>
      <c r="BM728" s="199" t="s">
        <v>2913</v>
      </c>
    </row>
    <row r="729" spans="1:65" s="2" customFormat="1" ht="16.5" customHeight="1">
      <c r="A729" s="34"/>
      <c r="B729" s="35"/>
      <c r="C729" s="228" t="s">
        <v>2914</v>
      </c>
      <c r="D729" s="228" t="s">
        <v>263</v>
      </c>
      <c r="E729" s="229" t="s">
        <v>2915</v>
      </c>
      <c r="F729" s="230" t="s">
        <v>2916</v>
      </c>
      <c r="G729" s="231" t="s">
        <v>198</v>
      </c>
      <c r="H729" s="232">
        <v>20</v>
      </c>
      <c r="I729" s="233"/>
      <c r="J729" s="234">
        <f>ROUND(I729*H729,2)</f>
        <v>0</v>
      </c>
      <c r="K729" s="235"/>
      <c r="L729" s="236"/>
      <c r="M729" s="237" t="s">
        <v>1</v>
      </c>
      <c r="N729" s="238" t="s">
        <v>42</v>
      </c>
      <c r="O729" s="71"/>
      <c r="P729" s="197">
        <f>O729*H729</f>
        <v>0</v>
      </c>
      <c r="Q729" s="197">
        <v>4.0999999999999999E-4</v>
      </c>
      <c r="R729" s="197">
        <f>Q729*H729</f>
        <v>8.199999999999999E-3</v>
      </c>
      <c r="S729" s="197">
        <v>0</v>
      </c>
      <c r="T729" s="198">
        <f>S729*H729</f>
        <v>0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199" t="s">
        <v>285</v>
      </c>
      <c r="AT729" s="199" t="s">
        <v>263</v>
      </c>
      <c r="AU729" s="199" t="s">
        <v>85</v>
      </c>
      <c r="AY729" s="17" t="s">
        <v>152</v>
      </c>
      <c r="BE729" s="200">
        <f>IF(N729="základní",J729,0)</f>
        <v>0</v>
      </c>
      <c r="BF729" s="200">
        <f>IF(N729="snížená",J729,0)</f>
        <v>0</v>
      </c>
      <c r="BG729" s="200">
        <f>IF(N729="zákl. přenesená",J729,0)</f>
        <v>0</v>
      </c>
      <c r="BH729" s="200">
        <f>IF(N729="sníž. přenesená",J729,0)</f>
        <v>0</v>
      </c>
      <c r="BI729" s="200">
        <f>IF(N729="nulová",J729,0)</f>
        <v>0</v>
      </c>
      <c r="BJ729" s="17" t="s">
        <v>85</v>
      </c>
      <c r="BK729" s="200">
        <f>ROUND(I729*H729,2)</f>
        <v>0</v>
      </c>
      <c r="BL729" s="17" t="s">
        <v>235</v>
      </c>
      <c r="BM729" s="199" t="s">
        <v>2917</v>
      </c>
    </row>
    <row r="730" spans="1:65" s="2" customFormat="1" ht="24.2" customHeight="1">
      <c r="A730" s="34"/>
      <c r="B730" s="35"/>
      <c r="C730" s="187" t="s">
        <v>2918</v>
      </c>
      <c r="D730" s="187" t="s">
        <v>155</v>
      </c>
      <c r="E730" s="188" t="s">
        <v>2919</v>
      </c>
      <c r="F730" s="189" t="s">
        <v>2920</v>
      </c>
      <c r="G730" s="190" t="s">
        <v>170</v>
      </c>
      <c r="H730" s="191">
        <v>3</v>
      </c>
      <c r="I730" s="192"/>
      <c r="J730" s="193">
        <f>ROUND(I730*H730,2)</f>
        <v>0</v>
      </c>
      <c r="K730" s="194"/>
      <c r="L730" s="39"/>
      <c r="M730" s="195" t="s">
        <v>1</v>
      </c>
      <c r="N730" s="196" t="s">
        <v>42</v>
      </c>
      <c r="O730" s="71"/>
      <c r="P730" s="197">
        <f>O730*H730</f>
        <v>0</v>
      </c>
      <c r="Q730" s="197">
        <v>0</v>
      </c>
      <c r="R730" s="197">
        <f>Q730*H730</f>
        <v>0</v>
      </c>
      <c r="S730" s="197">
        <v>0</v>
      </c>
      <c r="T730" s="198">
        <f>S730*H730</f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199" t="s">
        <v>235</v>
      </c>
      <c r="AT730" s="199" t="s">
        <v>155</v>
      </c>
      <c r="AU730" s="199" t="s">
        <v>85</v>
      </c>
      <c r="AY730" s="17" t="s">
        <v>152</v>
      </c>
      <c r="BE730" s="200">
        <f>IF(N730="základní",J730,0)</f>
        <v>0</v>
      </c>
      <c r="BF730" s="200">
        <f>IF(N730="snížená",J730,0)</f>
        <v>0</v>
      </c>
      <c r="BG730" s="200">
        <f>IF(N730="zákl. přenesená",J730,0)</f>
        <v>0</v>
      </c>
      <c r="BH730" s="200">
        <f>IF(N730="sníž. přenesená",J730,0)</f>
        <v>0</v>
      </c>
      <c r="BI730" s="200">
        <f>IF(N730="nulová",J730,0)</f>
        <v>0</v>
      </c>
      <c r="BJ730" s="17" t="s">
        <v>85</v>
      </c>
      <c r="BK730" s="200">
        <f>ROUND(I730*H730,2)</f>
        <v>0</v>
      </c>
      <c r="BL730" s="17" t="s">
        <v>235</v>
      </c>
      <c r="BM730" s="199" t="s">
        <v>2921</v>
      </c>
    </row>
    <row r="731" spans="1:65" s="13" customFormat="1" ht="11.25">
      <c r="B731" s="201"/>
      <c r="C731" s="202"/>
      <c r="D731" s="203" t="s">
        <v>161</v>
      </c>
      <c r="E731" s="204" t="s">
        <v>1</v>
      </c>
      <c r="F731" s="205" t="s">
        <v>2922</v>
      </c>
      <c r="G731" s="202"/>
      <c r="H731" s="206">
        <v>2</v>
      </c>
      <c r="I731" s="207"/>
      <c r="J731" s="202"/>
      <c r="K731" s="202"/>
      <c r="L731" s="208"/>
      <c r="M731" s="209"/>
      <c r="N731" s="210"/>
      <c r="O731" s="210"/>
      <c r="P731" s="210"/>
      <c r="Q731" s="210"/>
      <c r="R731" s="210"/>
      <c r="S731" s="210"/>
      <c r="T731" s="211"/>
      <c r="AT731" s="212" t="s">
        <v>161</v>
      </c>
      <c r="AU731" s="212" t="s">
        <v>85</v>
      </c>
      <c r="AV731" s="13" t="s">
        <v>87</v>
      </c>
      <c r="AW731" s="13" t="s">
        <v>34</v>
      </c>
      <c r="AX731" s="13" t="s">
        <v>77</v>
      </c>
      <c r="AY731" s="212" t="s">
        <v>152</v>
      </c>
    </row>
    <row r="732" spans="1:65" s="13" customFormat="1" ht="11.25">
      <c r="B732" s="201"/>
      <c r="C732" s="202"/>
      <c r="D732" s="203" t="s">
        <v>161</v>
      </c>
      <c r="E732" s="204" t="s">
        <v>1</v>
      </c>
      <c r="F732" s="205" t="s">
        <v>1649</v>
      </c>
      <c r="G732" s="202"/>
      <c r="H732" s="206">
        <v>1</v>
      </c>
      <c r="I732" s="207"/>
      <c r="J732" s="202"/>
      <c r="K732" s="202"/>
      <c r="L732" s="208"/>
      <c r="M732" s="209"/>
      <c r="N732" s="210"/>
      <c r="O732" s="210"/>
      <c r="P732" s="210"/>
      <c r="Q732" s="210"/>
      <c r="R732" s="210"/>
      <c r="S732" s="210"/>
      <c r="T732" s="211"/>
      <c r="AT732" s="212" t="s">
        <v>161</v>
      </c>
      <c r="AU732" s="212" t="s">
        <v>85</v>
      </c>
      <c r="AV732" s="13" t="s">
        <v>87</v>
      </c>
      <c r="AW732" s="13" t="s">
        <v>34</v>
      </c>
      <c r="AX732" s="13" t="s">
        <v>77</v>
      </c>
      <c r="AY732" s="212" t="s">
        <v>152</v>
      </c>
    </row>
    <row r="733" spans="1:65" s="14" customFormat="1" ht="11.25">
      <c r="B733" s="217"/>
      <c r="C733" s="218"/>
      <c r="D733" s="203" t="s">
        <v>161</v>
      </c>
      <c r="E733" s="219" t="s">
        <v>1</v>
      </c>
      <c r="F733" s="220" t="s">
        <v>203</v>
      </c>
      <c r="G733" s="218"/>
      <c r="H733" s="221">
        <v>3</v>
      </c>
      <c r="I733" s="222"/>
      <c r="J733" s="218"/>
      <c r="K733" s="218"/>
      <c r="L733" s="223"/>
      <c r="M733" s="224"/>
      <c r="N733" s="225"/>
      <c r="O733" s="225"/>
      <c r="P733" s="225"/>
      <c r="Q733" s="225"/>
      <c r="R733" s="225"/>
      <c r="S733" s="225"/>
      <c r="T733" s="226"/>
      <c r="AT733" s="227" t="s">
        <v>161</v>
      </c>
      <c r="AU733" s="227" t="s">
        <v>85</v>
      </c>
      <c r="AV733" s="14" t="s">
        <v>159</v>
      </c>
      <c r="AW733" s="14" t="s">
        <v>34</v>
      </c>
      <c r="AX733" s="14" t="s">
        <v>85</v>
      </c>
      <c r="AY733" s="227" t="s">
        <v>152</v>
      </c>
    </row>
    <row r="734" spans="1:65" s="2" customFormat="1" ht="24.2" customHeight="1">
      <c r="A734" s="34"/>
      <c r="B734" s="35"/>
      <c r="C734" s="228" t="s">
        <v>2923</v>
      </c>
      <c r="D734" s="228" t="s">
        <v>263</v>
      </c>
      <c r="E734" s="229" t="s">
        <v>2924</v>
      </c>
      <c r="F734" s="230" t="s">
        <v>2925</v>
      </c>
      <c r="G734" s="231" t="s">
        <v>170</v>
      </c>
      <c r="H734" s="232">
        <v>3</v>
      </c>
      <c r="I734" s="233"/>
      <c r="J734" s="234">
        <f>ROUND(I734*H734,2)</f>
        <v>0</v>
      </c>
      <c r="K734" s="235"/>
      <c r="L734" s="236"/>
      <c r="M734" s="237" t="s">
        <v>1</v>
      </c>
      <c r="N734" s="238" t="s">
        <v>42</v>
      </c>
      <c r="O734" s="71"/>
      <c r="P734" s="197">
        <f>O734*H734</f>
        <v>0</v>
      </c>
      <c r="Q734" s="197">
        <v>1.4E-2</v>
      </c>
      <c r="R734" s="197">
        <f>Q734*H734</f>
        <v>4.2000000000000003E-2</v>
      </c>
      <c r="S734" s="197">
        <v>0</v>
      </c>
      <c r="T734" s="198">
        <f>S734*H734</f>
        <v>0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199" t="s">
        <v>285</v>
      </c>
      <c r="AT734" s="199" t="s">
        <v>263</v>
      </c>
      <c r="AU734" s="199" t="s">
        <v>85</v>
      </c>
      <c r="AY734" s="17" t="s">
        <v>152</v>
      </c>
      <c r="BE734" s="200">
        <f>IF(N734="základní",J734,0)</f>
        <v>0</v>
      </c>
      <c r="BF734" s="200">
        <f>IF(N734="snížená",J734,0)</f>
        <v>0</v>
      </c>
      <c r="BG734" s="200">
        <f>IF(N734="zákl. přenesená",J734,0)</f>
        <v>0</v>
      </c>
      <c r="BH734" s="200">
        <f>IF(N734="sníž. přenesená",J734,0)</f>
        <v>0</v>
      </c>
      <c r="BI734" s="200">
        <f>IF(N734="nulová",J734,0)</f>
        <v>0</v>
      </c>
      <c r="BJ734" s="17" t="s">
        <v>85</v>
      </c>
      <c r="BK734" s="200">
        <f>ROUND(I734*H734,2)</f>
        <v>0</v>
      </c>
      <c r="BL734" s="17" t="s">
        <v>235</v>
      </c>
      <c r="BM734" s="199" t="s">
        <v>2926</v>
      </c>
    </row>
    <row r="735" spans="1:65" s="2" customFormat="1" ht="29.25">
      <c r="A735" s="34"/>
      <c r="B735" s="35"/>
      <c r="C735" s="36"/>
      <c r="D735" s="203" t="s">
        <v>172</v>
      </c>
      <c r="E735" s="36"/>
      <c r="F735" s="213" t="s">
        <v>2927</v>
      </c>
      <c r="G735" s="36"/>
      <c r="H735" s="36"/>
      <c r="I735" s="214"/>
      <c r="J735" s="36"/>
      <c r="K735" s="36"/>
      <c r="L735" s="39"/>
      <c r="M735" s="215"/>
      <c r="N735" s="216"/>
      <c r="O735" s="71"/>
      <c r="P735" s="71"/>
      <c r="Q735" s="71"/>
      <c r="R735" s="71"/>
      <c r="S735" s="71"/>
      <c r="T735" s="72"/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T735" s="17" t="s">
        <v>172</v>
      </c>
      <c r="AU735" s="17" t="s">
        <v>85</v>
      </c>
    </row>
    <row r="736" spans="1:65" s="2" customFormat="1" ht="24.2" customHeight="1">
      <c r="A736" s="34"/>
      <c r="B736" s="35"/>
      <c r="C736" s="187" t="s">
        <v>2928</v>
      </c>
      <c r="D736" s="187" t="s">
        <v>155</v>
      </c>
      <c r="E736" s="188" t="s">
        <v>2929</v>
      </c>
      <c r="F736" s="189" t="s">
        <v>2930</v>
      </c>
      <c r="G736" s="190" t="s">
        <v>170</v>
      </c>
      <c r="H736" s="191">
        <v>1</v>
      </c>
      <c r="I736" s="192"/>
      <c r="J736" s="193">
        <f>ROUND(I736*H736,2)</f>
        <v>0</v>
      </c>
      <c r="K736" s="194"/>
      <c r="L736" s="39"/>
      <c r="M736" s="195" t="s">
        <v>1</v>
      </c>
      <c r="N736" s="196" t="s">
        <v>42</v>
      </c>
      <c r="O736" s="71"/>
      <c r="P736" s="197">
        <f>O736*H736</f>
        <v>0</v>
      </c>
      <c r="Q736" s="197">
        <v>0</v>
      </c>
      <c r="R736" s="197">
        <f>Q736*H736</f>
        <v>0</v>
      </c>
      <c r="S736" s="197">
        <v>0</v>
      </c>
      <c r="T736" s="198">
        <f>S736*H736</f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199" t="s">
        <v>235</v>
      </c>
      <c r="AT736" s="199" t="s">
        <v>155</v>
      </c>
      <c r="AU736" s="199" t="s">
        <v>85</v>
      </c>
      <c r="AY736" s="17" t="s">
        <v>152</v>
      </c>
      <c r="BE736" s="200">
        <f>IF(N736="základní",J736,0)</f>
        <v>0</v>
      </c>
      <c r="BF736" s="200">
        <f>IF(N736="snížená",J736,0)</f>
        <v>0</v>
      </c>
      <c r="BG736" s="200">
        <f>IF(N736="zákl. přenesená",J736,0)</f>
        <v>0</v>
      </c>
      <c r="BH736" s="200">
        <f>IF(N736="sníž. přenesená",J736,0)</f>
        <v>0</v>
      </c>
      <c r="BI736" s="200">
        <f>IF(N736="nulová",J736,0)</f>
        <v>0</v>
      </c>
      <c r="BJ736" s="17" t="s">
        <v>85</v>
      </c>
      <c r="BK736" s="200">
        <f>ROUND(I736*H736,2)</f>
        <v>0</v>
      </c>
      <c r="BL736" s="17" t="s">
        <v>235</v>
      </c>
      <c r="BM736" s="199" t="s">
        <v>2931</v>
      </c>
    </row>
    <row r="737" spans="1:65" s="13" customFormat="1" ht="11.25">
      <c r="B737" s="201"/>
      <c r="C737" s="202"/>
      <c r="D737" s="203" t="s">
        <v>161</v>
      </c>
      <c r="E737" s="204" t="s">
        <v>1</v>
      </c>
      <c r="F737" s="205" t="s">
        <v>979</v>
      </c>
      <c r="G737" s="202"/>
      <c r="H737" s="206">
        <v>1</v>
      </c>
      <c r="I737" s="207"/>
      <c r="J737" s="202"/>
      <c r="K737" s="202"/>
      <c r="L737" s="208"/>
      <c r="M737" s="209"/>
      <c r="N737" s="210"/>
      <c r="O737" s="210"/>
      <c r="P737" s="210"/>
      <c r="Q737" s="210"/>
      <c r="R737" s="210"/>
      <c r="S737" s="210"/>
      <c r="T737" s="211"/>
      <c r="AT737" s="212" t="s">
        <v>161</v>
      </c>
      <c r="AU737" s="212" t="s">
        <v>85</v>
      </c>
      <c r="AV737" s="13" t="s">
        <v>87</v>
      </c>
      <c r="AW737" s="13" t="s">
        <v>34</v>
      </c>
      <c r="AX737" s="13" t="s">
        <v>85</v>
      </c>
      <c r="AY737" s="212" t="s">
        <v>152</v>
      </c>
    </row>
    <row r="738" spans="1:65" s="2" customFormat="1" ht="24.2" customHeight="1">
      <c r="A738" s="34"/>
      <c r="B738" s="35"/>
      <c r="C738" s="228" t="s">
        <v>2932</v>
      </c>
      <c r="D738" s="228" t="s">
        <v>263</v>
      </c>
      <c r="E738" s="229" t="s">
        <v>2933</v>
      </c>
      <c r="F738" s="230" t="s">
        <v>2934</v>
      </c>
      <c r="G738" s="231" t="s">
        <v>170</v>
      </c>
      <c r="H738" s="232">
        <v>1</v>
      </c>
      <c r="I738" s="233"/>
      <c r="J738" s="234">
        <f>ROUND(I738*H738,2)</f>
        <v>0</v>
      </c>
      <c r="K738" s="235"/>
      <c r="L738" s="236"/>
      <c r="M738" s="237" t="s">
        <v>1</v>
      </c>
      <c r="N738" s="238" t="s">
        <v>42</v>
      </c>
      <c r="O738" s="71"/>
      <c r="P738" s="197">
        <f>O738*H738</f>
        <v>0</v>
      </c>
      <c r="Q738" s="197">
        <v>0.02</v>
      </c>
      <c r="R738" s="197">
        <f>Q738*H738</f>
        <v>0.02</v>
      </c>
      <c r="S738" s="197">
        <v>0</v>
      </c>
      <c r="T738" s="198">
        <f>S738*H738</f>
        <v>0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199" t="s">
        <v>285</v>
      </c>
      <c r="AT738" s="199" t="s">
        <v>263</v>
      </c>
      <c r="AU738" s="199" t="s">
        <v>85</v>
      </c>
      <c r="AY738" s="17" t="s">
        <v>152</v>
      </c>
      <c r="BE738" s="200">
        <f>IF(N738="základní",J738,0)</f>
        <v>0</v>
      </c>
      <c r="BF738" s="200">
        <f>IF(N738="snížená",J738,0)</f>
        <v>0</v>
      </c>
      <c r="BG738" s="200">
        <f>IF(N738="zákl. přenesená",J738,0)</f>
        <v>0</v>
      </c>
      <c r="BH738" s="200">
        <f>IF(N738="sníž. přenesená",J738,0)</f>
        <v>0</v>
      </c>
      <c r="BI738" s="200">
        <f>IF(N738="nulová",J738,0)</f>
        <v>0</v>
      </c>
      <c r="BJ738" s="17" t="s">
        <v>85</v>
      </c>
      <c r="BK738" s="200">
        <f>ROUND(I738*H738,2)</f>
        <v>0</v>
      </c>
      <c r="BL738" s="17" t="s">
        <v>235</v>
      </c>
      <c r="BM738" s="199" t="s">
        <v>2935</v>
      </c>
    </row>
    <row r="739" spans="1:65" s="2" customFormat="1" ht="29.25">
      <c r="A739" s="34"/>
      <c r="B739" s="35"/>
      <c r="C739" s="36"/>
      <c r="D739" s="203" t="s">
        <v>172</v>
      </c>
      <c r="E739" s="36"/>
      <c r="F739" s="213" t="s">
        <v>2927</v>
      </c>
      <c r="G739" s="36"/>
      <c r="H739" s="36"/>
      <c r="I739" s="214"/>
      <c r="J739" s="36"/>
      <c r="K739" s="36"/>
      <c r="L739" s="39"/>
      <c r="M739" s="215"/>
      <c r="N739" s="216"/>
      <c r="O739" s="71"/>
      <c r="P739" s="71"/>
      <c r="Q739" s="71"/>
      <c r="R739" s="71"/>
      <c r="S739" s="71"/>
      <c r="T739" s="72"/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T739" s="17" t="s">
        <v>172</v>
      </c>
      <c r="AU739" s="17" t="s">
        <v>85</v>
      </c>
    </row>
    <row r="740" spans="1:65" s="2" customFormat="1" ht="62.65" customHeight="1">
      <c r="A740" s="34"/>
      <c r="B740" s="35"/>
      <c r="C740" s="187" t="s">
        <v>2936</v>
      </c>
      <c r="D740" s="187" t="s">
        <v>155</v>
      </c>
      <c r="E740" s="188" t="s">
        <v>2937</v>
      </c>
      <c r="F740" s="189" t="s">
        <v>2938</v>
      </c>
      <c r="G740" s="190" t="s">
        <v>170</v>
      </c>
      <c r="H740" s="191">
        <v>3</v>
      </c>
      <c r="I740" s="192"/>
      <c r="J740" s="193">
        <f>ROUND(I740*H740,2)</f>
        <v>0</v>
      </c>
      <c r="K740" s="194"/>
      <c r="L740" s="39"/>
      <c r="M740" s="195" t="s">
        <v>1</v>
      </c>
      <c r="N740" s="196" t="s">
        <v>42</v>
      </c>
      <c r="O740" s="71"/>
      <c r="P740" s="197">
        <f>O740*H740</f>
        <v>0</v>
      </c>
      <c r="Q740" s="197">
        <v>0</v>
      </c>
      <c r="R740" s="197">
        <f>Q740*H740</f>
        <v>0</v>
      </c>
      <c r="S740" s="197">
        <v>0</v>
      </c>
      <c r="T740" s="198">
        <f>S740*H740</f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199" t="s">
        <v>235</v>
      </c>
      <c r="AT740" s="199" t="s">
        <v>155</v>
      </c>
      <c r="AU740" s="199" t="s">
        <v>85</v>
      </c>
      <c r="AY740" s="17" t="s">
        <v>152</v>
      </c>
      <c r="BE740" s="200">
        <f>IF(N740="základní",J740,0)</f>
        <v>0</v>
      </c>
      <c r="BF740" s="200">
        <f>IF(N740="snížená",J740,0)</f>
        <v>0</v>
      </c>
      <c r="BG740" s="200">
        <f>IF(N740="zákl. přenesená",J740,0)</f>
        <v>0</v>
      </c>
      <c r="BH740" s="200">
        <f>IF(N740="sníž. přenesená",J740,0)</f>
        <v>0</v>
      </c>
      <c r="BI740" s="200">
        <f>IF(N740="nulová",J740,0)</f>
        <v>0</v>
      </c>
      <c r="BJ740" s="17" t="s">
        <v>85</v>
      </c>
      <c r="BK740" s="200">
        <f>ROUND(I740*H740,2)</f>
        <v>0</v>
      </c>
      <c r="BL740" s="17" t="s">
        <v>235</v>
      </c>
      <c r="BM740" s="199" t="s">
        <v>2939</v>
      </c>
    </row>
    <row r="741" spans="1:65" s="13" customFormat="1" ht="11.25">
      <c r="B741" s="201"/>
      <c r="C741" s="202"/>
      <c r="D741" s="203" t="s">
        <v>161</v>
      </c>
      <c r="E741" s="204" t="s">
        <v>1</v>
      </c>
      <c r="F741" s="205" t="s">
        <v>2940</v>
      </c>
      <c r="G741" s="202"/>
      <c r="H741" s="206">
        <v>1</v>
      </c>
      <c r="I741" s="207"/>
      <c r="J741" s="202"/>
      <c r="K741" s="202"/>
      <c r="L741" s="208"/>
      <c r="M741" s="209"/>
      <c r="N741" s="210"/>
      <c r="O741" s="210"/>
      <c r="P741" s="210"/>
      <c r="Q741" s="210"/>
      <c r="R741" s="210"/>
      <c r="S741" s="210"/>
      <c r="T741" s="211"/>
      <c r="AT741" s="212" t="s">
        <v>161</v>
      </c>
      <c r="AU741" s="212" t="s">
        <v>85</v>
      </c>
      <c r="AV741" s="13" t="s">
        <v>87</v>
      </c>
      <c r="AW741" s="13" t="s">
        <v>34</v>
      </c>
      <c r="AX741" s="13" t="s">
        <v>77</v>
      </c>
      <c r="AY741" s="212" t="s">
        <v>152</v>
      </c>
    </row>
    <row r="742" spans="1:65" s="13" customFormat="1" ht="11.25">
      <c r="B742" s="201"/>
      <c r="C742" s="202"/>
      <c r="D742" s="203" t="s">
        <v>161</v>
      </c>
      <c r="E742" s="204" t="s">
        <v>1</v>
      </c>
      <c r="F742" s="205" t="s">
        <v>2941</v>
      </c>
      <c r="G742" s="202"/>
      <c r="H742" s="206">
        <v>1</v>
      </c>
      <c r="I742" s="207"/>
      <c r="J742" s="202"/>
      <c r="K742" s="202"/>
      <c r="L742" s="208"/>
      <c r="M742" s="209"/>
      <c r="N742" s="210"/>
      <c r="O742" s="210"/>
      <c r="P742" s="210"/>
      <c r="Q742" s="210"/>
      <c r="R742" s="210"/>
      <c r="S742" s="210"/>
      <c r="T742" s="211"/>
      <c r="AT742" s="212" t="s">
        <v>161</v>
      </c>
      <c r="AU742" s="212" t="s">
        <v>85</v>
      </c>
      <c r="AV742" s="13" t="s">
        <v>87</v>
      </c>
      <c r="AW742" s="13" t="s">
        <v>34</v>
      </c>
      <c r="AX742" s="13" t="s">
        <v>77</v>
      </c>
      <c r="AY742" s="212" t="s">
        <v>152</v>
      </c>
    </row>
    <row r="743" spans="1:65" s="13" customFormat="1" ht="11.25">
      <c r="B743" s="201"/>
      <c r="C743" s="202"/>
      <c r="D743" s="203" t="s">
        <v>161</v>
      </c>
      <c r="E743" s="204" t="s">
        <v>1</v>
      </c>
      <c r="F743" s="205" t="s">
        <v>979</v>
      </c>
      <c r="G743" s="202"/>
      <c r="H743" s="206">
        <v>1</v>
      </c>
      <c r="I743" s="207"/>
      <c r="J743" s="202"/>
      <c r="K743" s="202"/>
      <c r="L743" s="208"/>
      <c r="M743" s="209"/>
      <c r="N743" s="210"/>
      <c r="O743" s="210"/>
      <c r="P743" s="210"/>
      <c r="Q743" s="210"/>
      <c r="R743" s="210"/>
      <c r="S743" s="210"/>
      <c r="T743" s="211"/>
      <c r="AT743" s="212" t="s">
        <v>161</v>
      </c>
      <c r="AU743" s="212" t="s">
        <v>85</v>
      </c>
      <c r="AV743" s="13" t="s">
        <v>87</v>
      </c>
      <c r="AW743" s="13" t="s">
        <v>34</v>
      </c>
      <c r="AX743" s="13" t="s">
        <v>77</v>
      </c>
      <c r="AY743" s="212" t="s">
        <v>152</v>
      </c>
    </row>
    <row r="744" spans="1:65" s="14" customFormat="1" ht="11.25">
      <c r="B744" s="217"/>
      <c r="C744" s="218"/>
      <c r="D744" s="203" t="s">
        <v>161</v>
      </c>
      <c r="E744" s="219" t="s">
        <v>1</v>
      </c>
      <c r="F744" s="220" t="s">
        <v>203</v>
      </c>
      <c r="G744" s="218"/>
      <c r="H744" s="221">
        <v>3</v>
      </c>
      <c r="I744" s="222"/>
      <c r="J744" s="218"/>
      <c r="K744" s="218"/>
      <c r="L744" s="223"/>
      <c r="M744" s="224"/>
      <c r="N744" s="225"/>
      <c r="O744" s="225"/>
      <c r="P744" s="225"/>
      <c r="Q744" s="225"/>
      <c r="R744" s="225"/>
      <c r="S744" s="225"/>
      <c r="T744" s="226"/>
      <c r="AT744" s="227" t="s">
        <v>161</v>
      </c>
      <c r="AU744" s="227" t="s">
        <v>85</v>
      </c>
      <c r="AV744" s="14" t="s">
        <v>159</v>
      </c>
      <c r="AW744" s="14" t="s">
        <v>34</v>
      </c>
      <c r="AX744" s="14" t="s">
        <v>85</v>
      </c>
      <c r="AY744" s="227" t="s">
        <v>152</v>
      </c>
    </row>
    <row r="745" spans="1:65" s="2" customFormat="1" ht="44.25" customHeight="1">
      <c r="A745" s="34"/>
      <c r="B745" s="35"/>
      <c r="C745" s="187" t="s">
        <v>2942</v>
      </c>
      <c r="D745" s="187" t="s">
        <v>155</v>
      </c>
      <c r="E745" s="188" t="s">
        <v>2943</v>
      </c>
      <c r="F745" s="189" t="s">
        <v>2944</v>
      </c>
      <c r="G745" s="190" t="s">
        <v>198</v>
      </c>
      <c r="H745" s="191">
        <v>130</v>
      </c>
      <c r="I745" s="192"/>
      <c r="J745" s="193">
        <f>ROUND(I745*H745,2)</f>
        <v>0</v>
      </c>
      <c r="K745" s="194"/>
      <c r="L745" s="39"/>
      <c r="M745" s="195" t="s">
        <v>1</v>
      </c>
      <c r="N745" s="196" t="s">
        <v>42</v>
      </c>
      <c r="O745" s="71"/>
      <c r="P745" s="197">
        <f>O745*H745</f>
        <v>0</v>
      </c>
      <c r="Q745" s="197">
        <v>0</v>
      </c>
      <c r="R745" s="197">
        <f>Q745*H745</f>
        <v>0</v>
      </c>
      <c r="S745" s="197">
        <v>0</v>
      </c>
      <c r="T745" s="198">
        <f>S745*H745</f>
        <v>0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199" t="s">
        <v>235</v>
      </c>
      <c r="AT745" s="199" t="s">
        <v>155</v>
      </c>
      <c r="AU745" s="199" t="s">
        <v>85</v>
      </c>
      <c r="AY745" s="17" t="s">
        <v>152</v>
      </c>
      <c r="BE745" s="200">
        <f>IF(N745="základní",J745,0)</f>
        <v>0</v>
      </c>
      <c r="BF745" s="200">
        <f>IF(N745="snížená",J745,0)</f>
        <v>0</v>
      </c>
      <c r="BG745" s="200">
        <f>IF(N745="zákl. přenesená",J745,0)</f>
        <v>0</v>
      </c>
      <c r="BH745" s="200">
        <f>IF(N745="sníž. přenesená",J745,0)</f>
        <v>0</v>
      </c>
      <c r="BI745" s="200">
        <f>IF(N745="nulová",J745,0)</f>
        <v>0</v>
      </c>
      <c r="BJ745" s="17" t="s">
        <v>85</v>
      </c>
      <c r="BK745" s="200">
        <f>ROUND(I745*H745,2)</f>
        <v>0</v>
      </c>
      <c r="BL745" s="17" t="s">
        <v>235</v>
      </c>
      <c r="BM745" s="199" t="s">
        <v>2945</v>
      </c>
    </row>
    <row r="746" spans="1:65" s="13" customFormat="1" ht="11.25">
      <c r="B746" s="201"/>
      <c r="C746" s="202"/>
      <c r="D746" s="203" t="s">
        <v>161</v>
      </c>
      <c r="E746" s="204" t="s">
        <v>1</v>
      </c>
      <c r="F746" s="205" t="s">
        <v>2946</v>
      </c>
      <c r="G746" s="202"/>
      <c r="H746" s="206">
        <v>50</v>
      </c>
      <c r="I746" s="207"/>
      <c r="J746" s="202"/>
      <c r="K746" s="202"/>
      <c r="L746" s="208"/>
      <c r="M746" s="209"/>
      <c r="N746" s="210"/>
      <c r="O746" s="210"/>
      <c r="P746" s="210"/>
      <c r="Q746" s="210"/>
      <c r="R746" s="210"/>
      <c r="S746" s="210"/>
      <c r="T746" s="211"/>
      <c r="AT746" s="212" t="s">
        <v>161</v>
      </c>
      <c r="AU746" s="212" t="s">
        <v>85</v>
      </c>
      <c r="AV746" s="13" t="s">
        <v>87</v>
      </c>
      <c r="AW746" s="13" t="s">
        <v>34</v>
      </c>
      <c r="AX746" s="13" t="s">
        <v>77</v>
      </c>
      <c r="AY746" s="212" t="s">
        <v>152</v>
      </c>
    </row>
    <row r="747" spans="1:65" s="13" customFormat="1" ht="11.25">
      <c r="B747" s="201"/>
      <c r="C747" s="202"/>
      <c r="D747" s="203" t="s">
        <v>161</v>
      </c>
      <c r="E747" s="204" t="s">
        <v>1</v>
      </c>
      <c r="F747" s="205" t="s">
        <v>2947</v>
      </c>
      <c r="G747" s="202"/>
      <c r="H747" s="206">
        <v>35</v>
      </c>
      <c r="I747" s="207"/>
      <c r="J747" s="202"/>
      <c r="K747" s="202"/>
      <c r="L747" s="208"/>
      <c r="M747" s="209"/>
      <c r="N747" s="210"/>
      <c r="O747" s="210"/>
      <c r="P747" s="210"/>
      <c r="Q747" s="210"/>
      <c r="R747" s="210"/>
      <c r="S747" s="210"/>
      <c r="T747" s="211"/>
      <c r="AT747" s="212" t="s">
        <v>161</v>
      </c>
      <c r="AU747" s="212" t="s">
        <v>85</v>
      </c>
      <c r="AV747" s="13" t="s">
        <v>87</v>
      </c>
      <c r="AW747" s="13" t="s">
        <v>34</v>
      </c>
      <c r="AX747" s="13" t="s">
        <v>77</v>
      </c>
      <c r="AY747" s="212" t="s">
        <v>152</v>
      </c>
    </row>
    <row r="748" spans="1:65" s="13" customFormat="1" ht="11.25">
      <c r="B748" s="201"/>
      <c r="C748" s="202"/>
      <c r="D748" s="203" t="s">
        <v>161</v>
      </c>
      <c r="E748" s="204" t="s">
        <v>1</v>
      </c>
      <c r="F748" s="205" t="s">
        <v>2948</v>
      </c>
      <c r="G748" s="202"/>
      <c r="H748" s="206">
        <v>45</v>
      </c>
      <c r="I748" s="207"/>
      <c r="J748" s="202"/>
      <c r="K748" s="202"/>
      <c r="L748" s="208"/>
      <c r="M748" s="209"/>
      <c r="N748" s="210"/>
      <c r="O748" s="210"/>
      <c r="P748" s="210"/>
      <c r="Q748" s="210"/>
      <c r="R748" s="210"/>
      <c r="S748" s="210"/>
      <c r="T748" s="211"/>
      <c r="AT748" s="212" t="s">
        <v>161</v>
      </c>
      <c r="AU748" s="212" t="s">
        <v>85</v>
      </c>
      <c r="AV748" s="13" t="s">
        <v>87</v>
      </c>
      <c r="AW748" s="13" t="s">
        <v>34</v>
      </c>
      <c r="AX748" s="13" t="s">
        <v>77</v>
      </c>
      <c r="AY748" s="212" t="s">
        <v>152</v>
      </c>
    </row>
    <row r="749" spans="1:65" s="14" customFormat="1" ht="11.25">
      <c r="B749" s="217"/>
      <c r="C749" s="218"/>
      <c r="D749" s="203" t="s">
        <v>161</v>
      </c>
      <c r="E749" s="219" t="s">
        <v>1</v>
      </c>
      <c r="F749" s="220" t="s">
        <v>203</v>
      </c>
      <c r="G749" s="218"/>
      <c r="H749" s="221">
        <v>130</v>
      </c>
      <c r="I749" s="222"/>
      <c r="J749" s="218"/>
      <c r="K749" s="218"/>
      <c r="L749" s="223"/>
      <c r="M749" s="224"/>
      <c r="N749" s="225"/>
      <c r="O749" s="225"/>
      <c r="P749" s="225"/>
      <c r="Q749" s="225"/>
      <c r="R749" s="225"/>
      <c r="S749" s="225"/>
      <c r="T749" s="226"/>
      <c r="AT749" s="227" t="s">
        <v>161</v>
      </c>
      <c r="AU749" s="227" t="s">
        <v>85</v>
      </c>
      <c r="AV749" s="14" t="s">
        <v>159</v>
      </c>
      <c r="AW749" s="14" t="s">
        <v>34</v>
      </c>
      <c r="AX749" s="14" t="s">
        <v>85</v>
      </c>
      <c r="AY749" s="227" t="s">
        <v>152</v>
      </c>
    </row>
    <row r="750" spans="1:65" s="2" customFormat="1" ht="24.2" customHeight="1">
      <c r="A750" s="34"/>
      <c r="B750" s="35"/>
      <c r="C750" s="187" t="s">
        <v>2949</v>
      </c>
      <c r="D750" s="187" t="s">
        <v>155</v>
      </c>
      <c r="E750" s="188" t="s">
        <v>2950</v>
      </c>
      <c r="F750" s="189" t="s">
        <v>2951</v>
      </c>
      <c r="G750" s="190" t="s">
        <v>170</v>
      </c>
      <c r="H750" s="191">
        <v>2</v>
      </c>
      <c r="I750" s="192"/>
      <c r="J750" s="193">
        <f>ROUND(I750*H750,2)</f>
        <v>0</v>
      </c>
      <c r="K750" s="194"/>
      <c r="L750" s="39"/>
      <c r="M750" s="195" t="s">
        <v>1</v>
      </c>
      <c r="N750" s="196" t="s">
        <v>42</v>
      </c>
      <c r="O750" s="71"/>
      <c r="P750" s="197">
        <f>O750*H750</f>
        <v>0</v>
      </c>
      <c r="Q750" s="197">
        <v>0</v>
      </c>
      <c r="R750" s="197">
        <f>Q750*H750</f>
        <v>0</v>
      </c>
      <c r="S750" s="197">
        <v>0</v>
      </c>
      <c r="T750" s="198">
        <f>S750*H750</f>
        <v>0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199" t="s">
        <v>235</v>
      </c>
      <c r="AT750" s="199" t="s">
        <v>155</v>
      </c>
      <c r="AU750" s="199" t="s">
        <v>85</v>
      </c>
      <c r="AY750" s="17" t="s">
        <v>152</v>
      </c>
      <c r="BE750" s="200">
        <f>IF(N750="základní",J750,0)</f>
        <v>0</v>
      </c>
      <c r="BF750" s="200">
        <f>IF(N750="snížená",J750,0)</f>
        <v>0</v>
      </c>
      <c r="BG750" s="200">
        <f>IF(N750="zákl. přenesená",J750,0)</f>
        <v>0</v>
      </c>
      <c r="BH750" s="200">
        <f>IF(N750="sníž. přenesená",J750,0)</f>
        <v>0</v>
      </c>
      <c r="BI750" s="200">
        <f>IF(N750="nulová",J750,0)</f>
        <v>0</v>
      </c>
      <c r="BJ750" s="17" t="s">
        <v>85</v>
      </c>
      <c r="BK750" s="200">
        <f>ROUND(I750*H750,2)</f>
        <v>0</v>
      </c>
      <c r="BL750" s="17" t="s">
        <v>235</v>
      </c>
      <c r="BM750" s="199" t="s">
        <v>2952</v>
      </c>
    </row>
    <row r="751" spans="1:65" s="13" customFormat="1" ht="11.25">
      <c r="B751" s="201"/>
      <c r="C751" s="202"/>
      <c r="D751" s="203" t="s">
        <v>161</v>
      </c>
      <c r="E751" s="204" t="s">
        <v>1</v>
      </c>
      <c r="F751" s="205" t="s">
        <v>2953</v>
      </c>
      <c r="G751" s="202"/>
      <c r="H751" s="206">
        <v>1</v>
      </c>
      <c r="I751" s="207"/>
      <c r="J751" s="202"/>
      <c r="K751" s="202"/>
      <c r="L751" s="208"/>
      <c r="M751" s="209"/>
      <c r="N751" s="210"/>
      <c r="O751" s="210"/>
      <c r="P751" s="210"/>
      <c r="Q751" s="210"/>
      <c r="R751" s="210"/>
      <c r="S751" s="210"/>
      <c r="T751" s="211"/>
      <c r="AT751" s="212" t="s">
        <v>161</v>
      </c>
      <c r="AU751" s="212" t="s">
        <v>85</v>
      </c>
      <c r="AV751" s="13" t="s">
        <v>87</v>
      </c>
      <c r="AW751" s="13" t="s">
        <v>34</v>
      </c>
      <c r="AX751" s="13" t="s">
        <v>77</v>
      </c>
      <c r="AY751" s="212" t="s">
        <v>152</v>
      </c>
    </row>
    <row r="752" spans="1:65" s="13" customFormat="1" ht="11.25">
      <c r="B752" s="201"/>
      <c r="C752" s="202"/>
      <c r="D752" s="203" t="s">
        <v>161</v>
      </c>
      <c r="E752" s="204" t="s">
        <v>1</v>
      </c>
      <c r="F752" s="205" t="s">
        <v>979</v>
      </c>
      <c r="G752" s="202"/>
      <c r="H752" s="206">
        <v>1</v>
      </c>
      <c r="I752" s="207"/>
      <c r="J752" s="202"/>
      <c r="K752" s="202"/>
      <c r="L752" s="208"/>
      <c r="M752" s="209"/>
      <c r="N752" s="210"/>
      <c r="O752" s="210"/>
      <c r="P752" s="210"/>
      <c r="Q752" s="210"/>
      <c r="R752" s="210"/>
      <c r="S752" s="210"/>
      <c r="T752" s="211"/>
      <c r="AT752" s="212" t="s">
        <v>161</v>
      </c>
      <c r="AU752" s="212" t="s">
        <v>85</v>
      </c>
      <c r="AV752" s="13" t="s">
        <v>87</v>
      </c>
      <c r="AW752" s="13" t="s">
        <v>34</v>
      </c>
      <c r="AX752" s="13" t="s">
        <v>77</v>
      </c>
      <c r="AY752" s="212" t="s">
        <v>152</v>
      </c>
    </row>
    <row r="753" spans="1:65" s="14" customFormat="1" ht="11.25">
      <c r="B753" s="217"/>
      <c r="C753" s="218"/>
      <c r="D753" s="203" t="s">
        <v>161</v>
      </c>
      <c r="E753" s="219" t="s">
        <v>1</v>
      </c>
      <c r="F753" s="220" t="s">
        <v>203</v>
      </c>
      <c r="G753" s="218"/>
      <c r="H753" s="221">
        <v>2</v>
      </c>
      <c r="I753" s="222"/>
      <c r="J753" s="218"/>
      <c r="K753" s="218"/>
      <c r="L753" s="223"/>
      <c r="M753" s="224"/>
      <c r="N753" s="225"/>
      <c r="O753" s="225"/>
      <c r="P753" s="225"/>
      <c r="Q753" s="225"/>
      <c r="R753" s="225"/>
      <c r="S753" s="225"/>
      <c r="T753" s="226"/>
      <c r="AT753" s="227" t="s">
        <v>161</v>
      </c>
      <c r="AU753" s="227" t="s">
        <v>85</v>
      </c>
      <c r="AV753" s="14" t="s">
        <v>159</v>
      </c>
      <c r="AW753" s="14" t="s">
        <v>34</v>
      </c>
      <c r="AX753" s="14" t="s">
        <v>85</v>
      </c>
      <c r="AY753" s="227" t="s">
        <v>152</v>
      </c>
    </row>
    <row r="754" spans="1:65" s="2" customFormat="1" ht="24.2" customHeight="1">
      <c r="A754" s="34"/>
      <c r="B754" s="35"/>
      <c r="C754" s="228" t="s">
        <v>2954</v>
      </c>
      <c r="D754" s="228" t="s">
        <v>263</v>
      </c>
      <c r="E754" s="229" t="s">
        <v>2955</v>
      </c>
      <c r="F754" s="230" t="s">
        <v>2956</v>
      </c>
      <c r="G754" s="231" t="s">
        <v>170</v>
      </c>
      <c r="H754" s="232">
        <v>2</v>
      </c>
      <c r="I754" s="233"/>
      <c r="J754" s="234">
        <f>ROUND(I754*H754,2)</f>
        <v>0</v>
      </c>
      <c r="K754" s="235"/>
      <c r="L754" s="236"/>
      <c r="M754" s="237" t="s">
        <v>1</v>
      </c>
      <c r="N754" s="238" t="s">
        <v>42</v>
      </c>
      <c r="O754" s="71"/>
      <c r="P754" s="197">
        <f>O754*H754</f>
        <v>0</v>
      </c>
      <c r="Q754" s="197">
        <v>9.6000000000000002E-2</v>
      </c>
      <c r="R754" s="197">
        <f>Q754*H754</f>
        <v>0.192</v>
      </c>
      <c r="S754" s="197">
        <v>0</v>
      </c>
      <c r="T754" s="198">
        <f>S754*H754</f>
        <v>0</v>
      </c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R754" s="199" t="s">
        <v>285</v>
      </c>
      <c r="AT754" s="199" t="s">
        <v>263</v>
      </c>
      <c r="AU754" s="199" t="s">
        <v>85</v>
      </c>
      <c r="AY754" s="17" t="s">
        <v>152</v>
      </c>
      <c r="BE754" s="200">
        <f>IF(N754="základní",J754,0)</f>
        <v>0</v>
      </c>
      <c r="BF754" s="200">
        <f>IF(N754="snížená",J754,0)</f>
        <v>0</v>
      </c>
      <c r="BG754" s="200">
        <f>IF(N754="zákl. přenesená",J754,0)</f>
        <v>0</v>
      </c>
      <c r="BH754" s="200">
        <f>IF(N754="sníž. přenesená",J754,0)</f>
        <v>0</v>
      </c>
      <c r="BI754" s="200">
        <f>IF(N754="nulová",J754,0)</f>
        <v>0</v>
      </c>
      <c r="BJ754" s="17" t="s">
        <v>85</v>
      </c>
      <c r="BK754" s="200">
        <f>ROUND(I754*H754,2)</f>
        <v>0</v>
      </c>
      <c r="BL754" s="17" t="s">
        <v>235</v>
      </c>
      <c r="BM754" s="199" t="s">
        <v>2957</v>
      </c>
    </row>
    <row r="755" spans="1:65" s="2" customFormat="1" ht="29.25">
      <c r="A755" s="34"/>
      <c r="B755" s="35"/>
      <c r="C755" s="36"/>
      <c r="D755" s="203" t="s">
        <v>172</v>
      </c>
      <c r="E755" s="36"/>
      <c r="F755" s="213" t="s">
        <v>2927</v>
      </c>
      <c r="G755" s="36"/>
      <c r="H755" s="36"/>
      <c r="I755" s="214"/>
      <c r="J755" s="36"/>
      <c r="K755" s="36"/>
      <c r="L755" s="39"/>
      <c r="M755" s="215"/>
      <c r="N755" s="216"/>
      <c r="O755" s="71"/>
      <c r="P755" s="71"/>
      <c r="Q755" s="71"/>
      <c r="R755" s="71"/>
      <c r="S755" s="71"/>
      <c r="T755" s="72"/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T755" s="17" t="s">
        <v>172</v>
      </c>
      <c r="AU755" s="17" t="s">
        <v>85</v>
      </c>
    </row>
    <row r="756" spans="1:65" s="2" customFormat="1" ht="24.2" customHeight="1">
      <c r="A756" s="34"/>
      <c r="B756" s="35"/>
      <c r="C756" s="187" t="s">
        <v>2958</v>
      </c>
      <c r="D756" s="187" t="s">
        <v>155</v>
      </c>
      <c r="E756" s="188" t="s">
        <v>2959</v>
      </c>
      <c r="F756" s="189" t="s">
        <v>2960</v>
      </c>
      <c r="G756" s="190" t="s">
        <v>170</v>
      </c>
      <c r="H756" s="191">
        <v>2</v>
      </c>
      <c r="I756" s="192"/>
      <c r="J756" s="193">
        <f>ROUND(I756*H756,2)</f>
        <v>0</v>
      </c>
      <c r="K756" s="194"/>
      <c r="L756" s="39"/>
      <c r="M756" s="195" t="s">
        <v>1</v>
      </c>
      <c r="N756" s="196" t="s">
        <v>42</v>
      </c>
      <c r="O756" s="71"/>
      <c r="P756" s="197">
        <f>O756*H756</f>
        <v>0</v>
      </c>
      <c r="Q756" s="197">
        <v>0</v>
      </c>
      <c r="R756" s="197">
        <f>Q756*H756</f>
        <v>0</v>
      </c>
      <c r="S756" s="197">
        <v>0</v>
      </c>
      <c r="T756" s="198">
        <f>S756*H756</f>
        <v>0</v>
      </c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R756" s="199" t="s">
        <v>235</v>
      </c>
      <c r="AT756" s="199" t="s">
        <v>155</v>
      </c>
      <c r="AU756" s="199" t="s">
        <v>85</v>
      </c>
      <c r="AY756" s="17" t="s">
        <v>152</v>
      </c>
      <c r="BE756" s="200">
        <f>IF(N756="základní",J756,0)</f>
        <v>0</v>
      </c>
      <c r="BF756" s="200">
        <f>IF(N756="snížená",J756,0)</f>
        <v>0</v>
      </c>
      <c r="BG756" s="200">
        <f>IF(N756="zákl. přenesená",J756,0)</f>
        <v>0</v>
      </c>
      <c r="BH756" s="200">
        <f>IF(N756="sníž. přenesená",J756,0)</f>
        <v>0</v>
      </c>
      <c r="BI756" s="200">
        <f>IF(N756="nulová",J756,0)</f>
        <v>0</v>
      </c>
      <c r="BJ756" s="17" t="s">
        <v>85</v>
      </c>
      <c r="BK756" s="200">
        <f>ROUND(I756*H756,2)</f>
        <v>0</v>
      </c>
      <c r="BL756" s="17" t="s">
        <v>235</v>
      </c>
      <c r="BM756" s="199" t="s">
        <v>2961</v>
      </c>
    </row>
    <row r="757" spans="1:65" s="2" customFormat="1" ht="44.25" customHeight="1">
      <c r="A757" s="34"/>
      <c r="B757" s="35"/>
      <c r="C757" s="228" t="s">
        <v>2962</v>
      </c>
      <c r="D757" s="228" t="s">
        <v>263</v>
      </c>
      <c r="E757" s="229" t="s">
        <v>2963</v>
      </c>
      <c r="F757" s="230" t="s">
        <v>2964</v>
      </c>
      <c r="G757" s="231" t="s">
        <v>170</v>
      </c>
      <c r="H757" s="232">
        <v>2</v>
      </c>
      <c r="I757" s="233"/>
      <c r="J757" s="234">
        <f>ROUND(I757*H757,2)</f>
        <v>0</v>
      </c>
      <c r="K757" s="235"/>
      <c r="L757" s="236"/>
      <c r="M757" s="237" t="s">
        <v>1</v>
      </c>
      <c r="N757" s="238" t="s">
        <v>42</v>
      </c>
      <c r="O757" s="71"/>
      <c r="P757" s="197">
        <f>O757*H757</f>
        <v>0</v>
      </c>
      <c r="Q757" s="197">
        <v>3.2000000000000001E-2</v>
      </c>
      <c r="R757" s="197">
        <f>Q757*H757</f>
        <v>6.4000000000000001E-2</v>
      </c>
      <c r="S757" s="197">
        <v>0</v>
      </c>
      <c r="T757" s="198">
        <f>S757*H757</f>
        <v>0</v>
      </c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R757" s="199" t="s">
        <v>285</v>
      </c>
      <c r="AT757" s="199" t="s">
        <v>263</v>
      </c>
      <c r="AU757" s="199" t="s">
        <v>85</v>
      </c>
      <c r="AY757" s="17" t="s">
        <v>152</v>
      </c>
      <c r="BE757" s="200">
        <f>IF(N757="základní",J757,0)</f>
        <v>0</v>
      </c>
      <c r="BF757" s="200">
        <f>IF(N757="snížená",J757,0)</f>
        <v>0</v>
      </c>
      <c r="BG757" s="200">
        <f>IF(N757="zákl. přenesená",J757,0)</f>
        <v>0</v>
      </c>
      <c r="BH757" s="200">
        <f>IF(N757="sníž. přenesená",J757,0)</f>
        <v>0</v>
      </c>
      <c r="BI757" s="200">
        <f>IF(N757="nulová",J757,0)</f>
        <v>0</v>
      </c>
      <c r="BJ757" s="17" t="s">
        <v>85</v>
      </c>
      <c r="BK757" s="200">
        <f>ROUND(I757*H757,2)</f>
        <v>0</v>
      </c>
      <c r="BL757" s="17" t="s">
        <v>235</v>
      </c>
      <c r="BM757" s="199" t="s">
        <v>2965</v>
      </c>
    </row>
    <row r="758" spans="1:65" s="2" customFormat="1" ht="24.2" customHeight="1">
      <c r="A758" s="34"/>
      <c r="B758" s="35"/>
      <c r="C758" s="187" t="s">
        <v>2966</v>
      </c>
      <c r="D758" s="187" t="s">
        <v>155</v>
      </c>
      <c r="E758" s="188" t="s">
        <v>2967</v>
      </c>
      <c r="F758" s="189" t="s">
        <v>2968</v>
      </c>
      <c r="G758" s="190" t="s">
        <v>198</v>
      </c>
      <c r="H758" s="191">
        <v>130</v>
      </c>
      <c r="I758" s="192"/>
      <c r="J758" s="193">
        <f>ROUND(I758*H758,2)</f>
        <v>0</v>
      </c>
      <c r="K758" s="194"/>
      <c r="L758" s="39"/>
      <c r="M758" s="195" t="s">
        <v>1</v>
      </c>
      <c r="N758" s="196" t="s">
        <v>42</v>
      </c>
      <c r="O758" s="71"/>
      <c r="P758" s="197">
        <f>O758*H758</f>
        <v>0</v>
      </c>
      <c r="Q758" s="197">
        <v>0</v>
      </c>
      <c r="R758" s="197">
        <f>Q758*H758</f>
        <v>0</v>
      </c>
      <c r="S758" s="197">
        <v>0</v>
      </c>
      <c r="T758" s="198">
        <f>S758*H758</f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99" t="s">
        <v>235</v>
      </c>
      <c r="AT758" s="199" t="s">
        <v>155</v>
      </c>
      <c r="AU758" s="199" t="s">
        <v>85</v>
      </c>
      <c r="AY758" s="17" t="s">
        <v>152</v>
      </c>
      <c r="BE758" s="200">
        <f>IF(N758="základní",J758,0)</f>
        <v>0</v>
      </c>
      <c r="BF758" s="200">
        <f>IF(N758="snížená",J758,0)</f>
        <v>0</v>
      </c>
      <c r="BG758" s="200">
        <f>IF(N758="zákl. přenesená",J758,0)</f>
        <v>0</v>
      </c>
      <c r="BH758" s="200">
        <f>IF(N758="sníž. přenesená",J758,0)</f>
        <v>0</v>
      </c>
      <c r="BI758" s="200">
        <f>IF(N758="nulová",J758,0)</f>
        <v>0</v>
      </c>
      <c r="BJ758" s="17" t="s">
        <v>85</v>
      </c>
      <c r="BK758" s="200">
        <f>ROUND(I758*H758,2)</f>
        <v>0</v>
      </c>
      <c r="BL758" s="17" t="s">
        <v>235</v>
      </c>
      <c r="BM758" s="199" t="s">
        <v>2969</v>
      </c>
    </row>
    <row r="759" spans="1:65" s="2" customFormat="1" ht="44.25" customHeight="1">
      <c r="A759" s="34"/>
      <c r="B759" s="35"/>
      <c r="C759" s="228" t="s">
        <v>2970</v>
      </c>
      <c r="D759" s="228" t="s">
        <v>263</v>
      </c>
      <c r="E759" s="229" t="s">
        <v>2971</v>
      </c>
      <c r="F759" s="230" t="s">
        <v>2972</v>
      </c>
      <c r="G759" s="231" t="s">
        <v>198</v>
      </c>
      <c r="H759" s="232">
        <v>133.9</v>
      </c>
      <c r="I759" s="233"/>
      <c r="J759" s="234">
        <f>ROUND(I759*H759,2)</f>
        <v>0</v>
      </c>
      <c r="K759" s="235"/>
      <c r="L759" s="236"/>
      <c r="M759" s="237" t="s">
        <v>1</v>
      </c>
      <c r="N759" s="238" t="s">
        <v>42</v>
      </c>
      <c r="O759" s="71"/>
      <c r="P759" s="197">
        <f>O759*H759</f>
        <v>0</v>
      </c>
      <c r="Q759" s="197">
        <v>1.6000000000000001E-3</v>
      </c>
      <c r="R759" s="197">
        <f>Q759*H759</f>
        <v>0.21424000000000001</v>
      </c>
      <c r="S759" s="197">
        <v>0</v>
      </c>
      <c r="T759" s="198">
        <f>S759*H759</f>
        <v>0</v>
      </c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R759" s="199" t="s">
        <v>285</v>
      </c>
      <c r="AT759" s="199" t="s">
        <v>263</v>
      </c>
      <c r="AU759" s="199" t="s">
        <v>85</v>
      </c>
      <c r="AY759" s="17" t="s">
        <v>152</v>
      </c>
      <c r="BE759" s="200">
        <f>IF(N759="základní",J759,0)</f>
        <v>0</v>
      </c>
      <c r="BF759" s="200">
        <f>IF(N759="snížená",J759,0)</f>
        <v>0</v>
      </c>
      <c r="BG759" s="200">
        <f>IF(N759="zákl. přenesená",J759,0)</f>
        <v>0</v>
      </c>
      <c r="BH759" s="200">
        <f>IF(N759="sníž. přenesená",J759,0)</f>
        <v>0</v>
      </c>
      <c r="BI759" s="200">
        <f>IF(N759="nulová",J759,0)</f>
        <v>0</v>
      </c>
      <c r="BJ759" s="17" t="s">
        <v>85</v>
      </c>
      <c r="BK759" s="200">
        <f>ROUND(I759*H759,2)</f>
        <v>0</v>
      </c>
      <c r="BL759" s="17" t="s">
        <v>235</v>
      </c>
      <c r="BM759" s="199" t="s">
        <v>2973</v>
      </c>
    </row>
    <row r="760" spans="1:65" s="13" customFormat="1" ht="11.25">
      <c r="B760" s="201"/>
      <c r="C760" s="202"/>
      <c r="D760" s="203" t="s">
        <v>161</v>
      </c>
      <c r="E760" s="202"/>
      <c r="F760" s="205" t="s">
        <v>2974</v>
      </c>
      <c r="G760" s="202"/>
      <c r="H760" s="206">
        <v>133.9</v>
      </c>
      <c r="I760" s="207"/>
      <c r="J760" s="202"/>
      <c r="K760" s="202"/>
      <c r="L760" s="208"/>
      <c r="M760" s="209"/>
      <c r="N760" s="210"/>
      <c r="O760" s="210"/>
      <c r="P760" s="210"/>
      <c r="Q760" s="210"/>
      <c r="R760" s="210"/>
      <c r="S760" s="210"/>
      <c r="T760" s="211"/>
      <c r="AT760" s="212" t="s">
        <v>161</v>
      </c>
      <c r="AU760" s="212" t="s">
        <v>85</v>
      </c>
      <c r="AV760" s="13" t="s">
        <v>87</v>
      </c>
      <c r="AW760" s="13" t="s">
        <v>4</v>
      </c>
      <c r="AX760" s="13" t="s">
        <v>85</v>
      </c>
      <c r="AY760" s="212" t="s">
        <v>152</v>
      </c>
    </row>
    <row r="761" spans="1:65" s="2" customFormat="1" ht="16.5" customHeight="1">
      <c r="A761" s="34"/>
      <c r="B761" s="35"/>
      <c r="C761" s="187" t="s">
        <v>2975</v>
      </c>
      <c r="D761" s="187" t="s">
        <v>155</v>
      </c>
      <c r="E761" s="188" t="s">
        <v>2976</v>
      </c>
      <c r="F761" s="189" t="s">
        <v>2977</v>
      </c>
      <c r="G761" s="190" t="s">
        <v>170</v>
      </c>
      <c r="H761" s="191">
        <v>8</v>
      </c>
      <c r="I761" s="192"/>
      <c r="J761" s="193">
        <f t="shared" ref="J761:J770" si="80">ROUND(I761*H761,2)</f>
        <v>0</v>
      </c>
      <c r="K761" s="194"/>
      <c r="L761" s="39"/>
      <c r="M761" s="195" t="s">
        <v>1</v>
      </c>
      <c r="N761" s="196" t="s">
        <v>42</v>
      </c>
      <c r="O761" s="71"/>
      <c r="P761" s="197">
        <f t="shared" ref="P761:P770" si="81">O761*H761</f>
        <v>0</v>
      </c>
      <c r="Q761" s="197">
        <v>0</v>
      </c>
      <c r="R761" s="197">
        <f t="shared" ref="R761:R770" si="82">Q761*H761</f>
        <v>0</v>
      </c>
      <c r="S761" s="197">
        <v>0</v>
      </c>
      <c r="T761" s="198">
        <f t="shared" ref="T761:T770" si="83"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199" t="s">
        <v>235</v>
      </c>
      <c r="AT761" s="199" t="s">
        <v>155</v>
      </c>
      <c r="AU761" s="199" t="s">
        <v>85</v>
      </c>
      <c r="AY761" s="17" t="s">
        <v>152</v>
      </c>
      <c r="BE761" s="200">
        <f t="shared" ref="BE761:BE770" si="84">IF(N761="základní",J761,0)</f>
        <v>0</v>
      </c>
      <c r="BF761" s="200">
        <f t="shared" ref="BF761:BF770" si="85">IF(N761="snížená",J761,0)</f>
        <v>0</v>
      </c>
      <c r="BG761" s="200">
        <f t="shared" ref="BG761:BG770" si="86">IF(N761="zákl. přenesená",J761,0)</f>
        <v>0</v>
      </c>
      <c r="BH761" s="200">
        <f t="shared" ref="BH761:BH770" si="87">IF(N761="sníž. přenesená",J761,0)</f>
        <v>0</v>
      </c>
      <c r="BI761" s="200">
        <f t="shared" ref="BI761:BI770" si="88">IF(N761="nulová",J761,0)</f>
        <v>0</v>
      </c>
      <c r="BJ761" s="17" t="s">
        <v>85</v>
      </c>
      <c r="BK761" s="200">
        <f t="shared" ref="BK761:BK770" si="89">ROUND(I761*H761,2)</f>
        <v>0</v>
      </c>
      <c r="BL761" s="17" t="s">
        <v>235</v>
      </c>
      <c r="BM761" s="199" t="s">
        <v>2978</v>
      </c>
    </row>
    <row r="762" spans="1:65" s="2" customFormat="1" ht="24.2" customHeight="1">
      <c r="A762" s="34"/>
      <c r="B762" s="35"/>
      <c r="C762" s="228" t="s">
        <v>2979</v>
      </c>
      <c r="D762" s="228" t="s">
        <v>263</v>
      </c>
      <c r="E762" s="229" t="s">
        <v>2980</v>
      </c>
      <c r="F762" s="230" t="s">
        <v>2981</v>
      </c>
      <c r="G762" s="231" t="s">
        <v>170</v>
      </c>
      <c r="H762" s="232">
        <v>8</v>
      </c>
      <c r="I762" s="233"/>
      <c r="J762" s="234">
        <f t="shared" si="80"/>
        <v>0</v>
      </c>
      <c r="K762" s="235"/>
      <c r="L762" s="236"/>
      <c r="M762" s="237" t="s">
        <v>1</v>
      </c>
      <c r="N762" s="238" t="s">
        <v>42</v>
      </c>
      <c r="O762" s="71"/>
      <c r="P762" s="197">
        <f t="shared" si="81"/>
        <v>0</v>
      </c>
      <c r="Q762" s="197">
        <v>6.0000000000000002E-5</v>
      </c>
      <c r="R762" s="197">
        <f t="shared" si="82"/>
        <v>4.8000000000000001E-4</v>
      </c>
      <c r="S762" s="197">
        <v>0</v>
      </c>
      <c r="T762" s="198">
        <f t="shared" si="83"/>
        <v>0</v>
      </c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R762" s="199" t="s">
        <v>285</v>
      </c>
      <c r="AT762" s="199" t="s">
        <v>263</v>
      </c>
      <c r="AU762" s="199" t="s">
        <v>85</v>
      </c>
      <c r="AY762" s="17" t="s">
        <v>152</v>
      </c>
      <c r="BE762" s="200">
        <f t="shared" si="84"/>
        <v>0</v>
      </c>
      <c r="BF762" s="200">
        <f t="shared" si="85"/>
        <v>0</v>
      </c>
      <c r="BG762" s="200">
        <f t="shared" si="86"/>
        <v>0</v>
      </c>
      <c r="BH762" s="200">
        <f t="shared" si="87"/>
        <v>0</v>
      </c>
      <c r="BI762" s="200">
        <f t="shared" si="88"/>
        <v>0</v>
      </c>
      <c r="BJ762" s="17" t="s">
        <v>85</v>
      </c>
      <c r="BK762" s="200">
        <f t="shared" si="89"/>
        <v>0</v>
      </c>
      <c r="BL762" s="17" t="s">
        <v>235</v>
      </c>
      <c r="BM762" s="199" t="s">
        <v>2982</v>
      </c>
    </row>
    <row r="763" spans="1:65" s="2" customFormat="1" ht="24.2" customHeight="1">
      <c r="A763" s="34"/>
      <c r="B763" s="35"/>
      <c r="C763" s="187" t="s">
        <v>2983</v>
      </c>
      <c r="D763" s="187" t="s">
        <v>155</v>
      </c>
      <c r="E763" s="188" t="s">
        <v>2984</v>
      </c>
      <c r="F763" s="189" t="s">
        <v>2985</v>
      </c>
      <c r="G763" s="190" t="s">
        <v>170</v>
      </c>
      <c r="H763" s="191">
        <v>8</v>
      </c>
      <c r="I763" s="192"/>
      <c r="J763" s="193">
        <f t="shared" si="80"/>
        <v>0</v>
      </c>
      <c r="K763" s="194"/>
      <c r="L763" s="39"/>
      <c r="M763" s="195" t="s">
        <v>1</v>
      </c>
      <c r="N763" s="196" t="s">
        <v>42</v>
      </c>
      <c r="O763" s="71"/>
      <c r="P763" s="197">
        <f t="shared" si="81"/>
        <v>0</v>
      </c>
      <c r="Q763" s="197">
        <v>0</v>
      </c>
      <c r="R763" s="197">
        <f t="shared" si="82"/>
        <v>0</v>
      </c>
      <c r="S763" s="197">
        <v>0</v>
      </c>
      <c r="T763" s="198">
        <f t="shared" si="83"/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199" t="s">
        <v>235</v>
      </c>
      <c r="AT763" s="199" t="s">
        <v>155</v>
      </c>
      <c r="AU763" s="199" t="s">
        <v>85</v>
      </c>
      <c r="AY763" s="17" t="s">
        <v>152</v>
      </c>
      <c r="BE763" s="200">
        <f t="shared" si="84"/>
        <v>0</v>
      </c>
      <c r="BF763" s="200">
        <f t="shared" si="85"/>
        <v>0</v>
      </c>
      <c r="BG763" s="200">
        <f t="shared" si="86"/>
        <v>0</v>
      </c>
      <c r="BH763" s="200">
        <f t="shared" si="87"/>
        <v>0</v>
      </c>
      <c r="BI763" s="200">
        <f t="shared" si="88"/>
        <v>0</v>
      </c>
      <c r="BJ763" s="17" t="s">
        <v>85</v>
      </c>
      <c r="BK763" s="200">
        <f t="shared" si="89"/>
        <v>0</v>
      </c>
      <c r="BL763" s="17" t="s">
        <v>235</v>
      </c>
      <c r="BM763" s="199" t="s">
        <v>2986</v>
      </c>
    </row>
    <row r="764" spans="1:65" s="2" customFormat="1" ht="24.2" customHeight="1">
      <c r="A764" s="34"/>
      <c r="B764" s="35"/>
      <c r="C764" s="228" t="s">
        <v>2987</v>
      </c>
      <c r="D764" s="228" t="s">
        <v>263</v>
      </c>
      <c r="E764" s="229" t="s">
        <v>2988</v>
      </c>
      <c r="F764" s="230" t="s">
        <v>2989</v>
      </c>
      <c r="G764" s="231" t="s">
        <v>170</v>
      </c>
      <c r="H764" s="232">
        <v>8</v>
      </c>
      <c r="I764" s="233"/>
      <c r="J764" s="234">
        <f t="shared" si="80"/>
        <v>0</v>
      </c>
      <c r="K764" s="235"/>
      <c r="L764" s="236"/>
      <c r="M764" s="237" t="s">
        <v>1</v>
      </c>
      <c r="N764" s="238" t="s">
        <v>42</v>
      </c>
      <c r="O764" s="71"/>
      <c r="P764" s="197">
        <f t="shared" si="81"/>
        <v>0</v>
      </c>
      <c r="Q764" s="197">
        <v>4.0000000000000003E-5</v>
      </c>
      <c r="R764" s="197">
        <f t="shared" si="82"/>
        <v>3.2000000000000003E-4</v>
      </c>
      <c r="S764" s="197">
        <v>0</v>
      </c>
      <c r="T764" s="198">
        <f t="shared" si="83"/>
        <v>0</v>
      </c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R764" s="199" t="s">
        <v>285</v>
      </c>
      <c r="AT764" s="199" t="s">
        <v>263</v>
      </c>
      <c r="AU764" s="199" t="s">
        <v>85</v>
      </c>
      <c r="AY764" s="17" t="s">
        <v>152</v>
      </c>
      <c r="BE764" s="200">
        <f t="shared" si="84"/>
        <v>0</v>
      </c>
      <c r="BF764" s="200">
        <f t="shared" si="85"/>
        <v>0</v>
      </c>
      <c r="BG764" s="200">
        <f t="shared" si="86"/>
        <v>0</v>
      </c>
      <c r="BH764" s="200">
        <f t="shared" si="87"/>
        <v>0</v>
      </c>
      <c r="BI764" s="200">
        <f t="shared" si="88"/>
        <v>0</v>
      </c>
      <c r="BJ764" s="17" t="s">
        <v>85</v>
      </c>
      <c r="BK764" s="200">
        <f t="shared" si="89"/>
        <v>0</v>
      </c>
      <c r="BL764" s="17" t="s">
        <v>235</v>
      </c>
      <c r="BM764" s="199" t="s">
        <v>2990</v>
      </c>
    </row>
    <row r="765" spans="1:65" s="2" customFormat="1" ht="21.75" customHeight="1">
      <c r="A765" s="34"/>
      <c r="B765" s="35"/>
      <c r="C765" s="187" t="s">
        <v>2991</v>
      </c>
      <c r="D765" s="187" t="s">
        <v>155</v>
      </c>
      <c r="E765" s="188" t="s">
        <v>2992</v>
      </c>
      <c r="F765" s="189" t="s">
        <v>2993</v>
      </c>
      <c r="G765" s="190" t="s">
        <v>170</v>
      </c>
      <c r="H765" s="191">
        <v>4</v>
      </c>
      <c r="I765" s="192"/>
      <c r="J765" s="193">
        <f t="shared" si="80"/>
        <v>0</v>
      </c>
      <c r="K765" s="194"/>
      <c r="L765" s="39"/>
      <c r="M765" s="195" t="s">
        <v>1</v>
      </c>
      <c r="N765" s="196" t="s">
        <v>42</v>
      </c>
      <c r="O765" s="71"/>
      <c r="P765" s="197">
        <f t="shared" si="81"/>
        <v>0</v>
      </c>
      <c r="Q765" s="197">
        <v>0</v>
      </c>
      <c r="R765" s="197">
        <f t="shared" si="82"/>
        <v>0</v>
      </c>
      <c r="S765" s="197">
        <v>0</v>
      </c>
      <c r="T765" s="198">
        <f t="shared" si="83"/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199" t="s">
        <v>235</v>
      </c>
      <c r="AT765" s="199" t="s">
        <v>155</v>
      </c>
      <c r="AU765" s="199" t="s">
        <v>85</v>
      </c>
      <c r="AY765" s="17" t="s">
        <v>152</v>
      </c>
      <c r="BE765" s="200">
        <f t="shared" si="84"/>
        <v>0</v>
      </c>
      <c r="BF765" s="200">
        <f t="shared" si="85"/>
        <v>0</v>
      </c>
      <c r="BG765" s="200">
        <f t="shared" si="86"/>
        <v>0</v>
      </c>
      <c r="BH765" s="200">
        <f t="shared" si="87"/>
        <v>0</v>
      </c>
      <c r="BI765" s="200">
        <f t="shared" si="88"/>
        <v>0</v>
      </c>
      <c r="BJ765" s="17" t="s">
        <v>85</v>
      </c>
      <c r="BK765" s="200">
        <f t="shared" si="89"/>
        <v>0</v>
      </c>
      <c r="BL765" s="17" t="s">
        <v>235</v>
      </c>
      <c r="BM765" s="199" t="s">
        <v>2994</v>
      </c>
    </row>
    <row r="766" spans="1:65" s="2" customFormat="1" ht="16.5" customHeight="1">
      <c r="A766" s="34"/>
      <c r="B766" s="35"/>
      <c r="C766" s="228" t="s">
        <v>2995</v>
      </c>
      <c r="D766" s="228" t="s">
        <v>263</v>
      </c>
      <c r="E766" s="229" t="s">
        <v>2996</v>
      </c>
      <c r="F766" s="230" t="s">
        <v>2997</v>
      </c>
      <c r="G766" s="231" t="s">
        <v>170</v>
      </c>
      <c r="H766" s="232">
        <v>4</v>
      </c>
      <c r="I766" s="233"/>
      <c r="J766" s="234">
        <f t="shared" si="80"/>
        <v>0</v>
      </c>
      <c r="K766" s="235"/>
      <c r="L766" s="236"/>
      <c r="M766" s="237" t="s">
        <v>1</v>
      </c>
      <c r="N766" s="238" t="s">
        <v>42</v>
      </c>
      <c r="O766" s="71"/>
      <c r="P766" s="197">
        <f t="shared" si="81"/>
        <v>0</v>
      </c>
      <c r="Q766" s="197">
        <v>1.2800000000000001E-3</v>
      </c>
      <c r="R766" s="197">
        <f t="shared" si="82"/>
        <v>5.1200000000000004E-3</v>
      </c>
      <c r="S766" s="197">
        <v>0</v>
      </c>
      <c r="T766" s="198">
        <f t="shared" si="83"/>
        <v>0</v>
      </c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R766" s="199" t="s">
        <v>285</v>
      </c>
      <c r="AT766" s="199" t="s">
        <v>263</v>
      </c>
      <c r="AU766" s="199" t="s">
        <v>85</v>
      </c>
      <c r="AY766" s="17" t="s">
        <v>152</v>
      </c>
      <c r="BE766" s="200">
        <f t="shared" si="84"/>
        <v>0</v>
      </c>
      <c r="BF766" s="200">
        <f t="shared" si="85"/>
        <v>0</v>
      </c>
      <c r="BG766" s="200">
        <f t="shared" si="86"/>
        <v>0</v>
      </c>
      <c r="BH766" s="200">
        <f t="shared" si="87"/>
        <v>0</v>
      </c>
      <c r="BI766" s="200">
        <f t="shared" si="88"/>
        <v>0</v>
      </c>
      <c r="BJ766" s="17" t="s">
        <v>85</v>
      </c>
      <c r="BK766" s="200">
        <f t="shared" si="89"/>
        <v>0</v>
      </c>
      <c r="BL766" s="17" t="s">
        <v>235</v>
      </c>
      <c r="BM766" s="199" t="s">
        <v>2998</v>
      </c>
    </row>
    <row r="767" spans="1:65" s="2" customFormat="1" ht="16.5" customHeight="1">
      <c r="A767" s="34"/>
      <c r="B767" s="35"/>
      <c r="C767" s="187" t="s">
        <v>2999</v>
      </c>
      <c r="D767" s="187" t="s">
        <v>155</v>
      </c>
      <c r="E767" s="188" t="s">
        <v>3000</v>
      </c>
      <c r="F767" s="189" t="s">
        <v>3001</v>
      </c>
      <c r="G767" s="190" t="s">
        <v>170</v>
      </c>
      <c r="H767" s="191">
        <v>4</v>
      </c>
      <c r="I767" s="192"/>
      <c r="J767" s="193">
        <f t="shared" si="80"/>
        <v>0</v>
      </c>
      <c r="K767" s="194"/>
      <c r="L767" s="39"/>
      <c r="M767" s="195" t="s">
        <v>1</v>
      </c>
      <c r="N767" s="196" t="s">
        <v>42</v>
      </c>
      <c r="O767" s="71"/>
      <c r="P767" s="197">
        <f t="shared" si="81"/>
        <v>0</v>
      </c>
      <c r="Q767" s="197">
        <v>0</v>
      </c>
      <c r="R767" s="197">
        <f t="shared" si="82"/>
        <v>0</v>
      </c>
      <c r="S767" s="197">
        <v>0</v>
      </c>
      <c r="T767" s="198">
        <f t="shared" si="83"/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99" t="s">
        <v>235</v>
      </c>
      <c r="AT767" s="199" t="s">
        <v>155</v>
      </c>
      <c r="AU767" s="199" t="s">
        <v>85</v>
      </c>
      <c r="AY767" s="17" t="s">
        <v>152</v>
      </c>
      <c r="BE767" s="200">
        <f t="shared" si="84"/>
        <v>0</v>
      </c>
      <c r="BF767" s="200">
        <f t="shared" si="85"/>
        <v>0</v>
      </c>
      <c r="BG767" s="200">
        <f t="shared" si="86"/>
        <v>0</v>
      </c>
      <c r="BH767" s="200">
        <f t="shared" si="87"/>
        <v>0</v>
      </c>
      <c r="BI767" s="200">
        <f t="shared" si="88"/>
        <v>0</v>
      </c>
      <c r="BJ767" s="17" t="s">
        <v>85</v>
      </c>
      <c r="BK767" s="200">
        <f t="shared" si="89"/>
        <v>0</v>
      </c>
      <c r="BL767" s="17" t="s">
        <v>235</v>
      </c>
      <c r="BM767" s="199" t="s">
        <v>3002</v>
      </c>
    </row>
    <row r="768" spans="1:65" s="2" customFormat="1" ht="16.5" customHeight="1">
      <c r="A768" s="34"/>
      <c r="B768" s="35"/>
      <c r="C768" s="228" t="s">
        <v>3003</v>
      </c>
      <c r="D768" s="228" t="s">
        <v>263</v>
      </c>
      <c r="E768" s="229" t="s">
        <v>3004</v>
      </c>
      <c r="F768" s="230" t="s">
        <v>3005</v>
      </c>
      <c r="G768" s="231" t="s">
        <v>170</v>
      </c>
      <c r="H768" s="232">
        <v>4</v>
      </c>
      <c r="I768" s="233"/>
      <c r="J768" s="234">
        <f t="shared" si="80"/>
        <v>0</v>
      </c>
      <c r="K768" s="235"/>
      <c r="L768" s="236"/>
      <c r="M768" s="237" t="s">
        <v>1</v>
      </c>
      <c r="N768" s="238" t="s">
        <v>42</v>
      </c>
      <c r="O768" s="71"/>
      <c r="P768" s="197">
        <f t="shared" si="81"/>
        <v>0</v>
      </c>
      <c r="Q768" s="197">
        <v>1.2E-4</v>
      </c>
      <c r="R768" s="197">
        <f t="shared" si="82"/>
        <v>4.8000000000000001E-4</v>
      </c>
      <c r="S768" s="197">
        <v>0</v>
      </c>
      <c r="T768" s="198">
        <f t="shared" si="83"/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99" t="s">
        <v>285</v>
      </c>
      <c r="AT768" s="199" t="s">
        <v>263</v>
      </c>
      <c r="AU768" s="199" t="s">
        <v>85</v>
      </c>
      <c r="AY768" s="17" t="s">
        <v>152</v>
      </c>
      <c r="BE768" s="200">
        <f t="shared" si="84"/>
        <v>0</v>
      </c>
      <c r="BF768" s="200">
        <f t="shared" si="85"/>
        <v>0</v>
      </c>
      <c r="BG768" s="200">
        <f t="shared" si="86"/>
        <v>0</v>
      </c>
      <c r="BH768" s="200">
        <f t="shared" si="87"/>
        <v>0</v>
      </c>
      <c r="BI768" s="200">
        <f t="shared" si="88"/>
        <v>0</v>
      </c>
      <c r="BJ768" s="17" t="s">
        <v>85</v>
      </c>
      <c r="BK768" s="200">
        <f t="shared" si="89"/>
        <v>0</v>
      </c>
      <c r="BL768" s="17" t="s">
        <v>235</v>
      </c>
      <c r="BM768" s="199" t="s">
        <v>3006</v>
      </c>
    </row>
    <row r="769" spans="1:65" s="2" customFormat="1" ht="16.5" customHeight="1">
      <c r="A769" s="34"/>
      <c r="B769" s="35"/>
      <c r="C769" s="187" t="s">
        <v>3007</v>
      </c>
      <c r="D769" s="187" t="s">
        <v>155</v>
      </c>
      <c r="E769" s="188" t="s">
        <v>3008</v>
      </c>
      <c r="F769" s="189" t="s">
        <v>3009</v>
      </c>
      <c r="G769" s="190" t="s">
        <v>170</v>
      </c>
      <c r="H769" s="191">
        <v>4</v>
      </c>
      <c r="I769" s="192"/>
      <c r="J769" s="193">
        <f t="shared" si="80"/>
        <v>0</v>
      </c>
      <c r="K769" s="194"/>
      <c r="L769" s="39"/>
      <c r="M769" s="195" t="s">
        <v>1</v>
      </c>
      <c r="N769" s="196" t="s">
        <v>42</v>
      </c>
      <c r="O769" s="71"/>
      <c r="P769" s="197">
        <f t="shared" si="81"/>
        <v>0</v>
      </c>
      <c r="Q769" s="197">
        <v>0</v>
      </c>
      <c r="R769" s="197">
        <f t="shared" si="82"/>
        <v>0</v>
      </c>
      <c r="S769" s="197">
        <v>0</v>
      </c>
      <c r="T769" s="198">
        <f t="shared" si="83"/>
        <v>0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199" t="s">
        <v>235</v>
      </c>
      <c r="AT769" s="199" t="s">
        <v>155</v>
      </c>
      <c r="AU769" s="199" t="s">
        <v>85</v>
      </c>
      <c r="AY769" s="17" t="s">
        <v>152</v>
      </c>
      <c r="BE769" s="200">
        <f t="shared" si="84"/>
        <v>0</v>
      </c>
      <c r="BF769" s="200">
        <f t="shared" si="85"/>
        <v>0</v>
      </c>
      <c r="BG769" s="200">
        <f t="shared" si="86"/>
        <v>0</v>
      </c>
      <c r="BH769" s="200">
        <f t="shared" si="87"/>
        <v>0</v>
      </c>
      <c r="BI769" s="200">
        <f t="shared" si="88"/>
        <v>0</v>
      </c>
      <c r="BJ769" s="17" t="s">
        <v>85</v>
      </c>
      <c r="BK769" s="200">
        <f t="shared" si="89"/>
        <v>0</v>
      </c>
      <c r="BL769" s="17" t="s">
        <v>235</v>
      </c>
      <c r="BM769" s="199" t="s">
        <v>3010</v>
      </c>
    </row>
    <row r="770" spans="1:65" s="2" customFormat="1" ht="16.5" customHeight="1">
      <c r="A770" s="34"/>
      <c r="B770" s="35"/>
      <c r="C770" s="228" t="s">
        <v>3011</v>
      </c>
      <c r="D770" s="228" t="s">
        <v>263</v>
      </c>
      <c r="E770" s="229" t="s">
        <v>3012</v>
      </c>
      <c r="F770" s="230" t="s">
        <v>3013</v>
      </c>
      <c r="G770" s="231" t="s">
        <v>198</v>
      </c>
      <c r="H770" s="232">
        <v>65</v>
      </c>
      <c r="I770" s="233"/>
      <c r="J770" s="234">
        <f t="shared" si="80"/>
        <v>0</v>
      </c>
      <c r="K770" s="235"/>
      <c r="L770" s="236"/>
      <c r="M770" s="237" t="s">
        <v>1</v>
      </c>
      <c r="N770" s="238" t="s">
        <v>42</v>
      </c>
      <c r="O770" s="71"/>
      <c r="P770" s="197">
        <f t="shared" si="81"/>
        <v>0</v>
      </c>
      <c r="Q770" s="197">
        <v>4.0999999999999999E-4</v>
      </c>
      <c r="R770" s="197">
        <f t="shared" si="82"/>
        <v>2.665E-2</v>
      </c>
      <c r="S770" s="197">
        <v>0</v>
      </c>
      <c r="T770" s="198">
        <f t="shared" si="83"/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99" t="s">
        <v>285</v>
      </c>
      <c r="AT770" s="199" t="s">
        <v>263</v>
      </c>
      <c r="AU770" s="199" t="s">
        <v>85</v>
      </c>
      <c r="AY770" s="17" t="s">
        <v>152</v>
      </c>
      <c r="BE770" s="200">
        <f t="shared" si="84"/>
        <v>0</v>
      </c>
      <c r="BF770" s="200">
        <f t="shared" si="85"/>
        <v>0</v>
      </c>
      <c r="BG770" s="200">
        <f t="shared" si="86"/>
        <v>0</v>
      </c>
      <c r="BH770" s="200">
        <f t="shared" si="87"/>
        <v>0</v>
      </c>
      <c r="BI770" s="200">
        <f t="shared" si="88"/>
        <v>0</v>
      </c>
      <c r="BJ770" s="17" t="s">
        <v>85</v>
      </c>
      <c r="BK770" s="200">
        <f t="shared" si="89"/>
        <v>0</v>
      </c>
      <c r="BL770" s="17" t="s">
        <v>235</v>
      </c>
      <c r="BM770" s="199" t="s">
        <v>3014</v>
      </c>
    </row>
    <row r="771" spans="1:65" s="13" customFormat="1" ht="11.25">
      <c r="B771" s="201"/>
      <c r="C771" s="202"/>
      <c r="D771" s="203" t="s">
        <v>161</v>
      </c>
      <c r="E771" s="204" t="s">
        <v>1</v>
      </c>
      <c r="F771" s="205" t="s">
        <v>3015</v>
      </c>
      <c r="G771" s="202"/>
      <c r="H771" s="206">
        <v>40</v>
      </c>
      <c r="I771" s="207"/>
      <c r="J771" s="202"/>
      <c r="K771" s="202"/>
      <c r="L771" s="208"/>
      <c r="M771" s="209"/>
      <c r="N771" s="210"/>
      <c r="O771" s="210"/>
      <c r="P771" s="210"/>
      <c r="Q771" s="210"/>
      <c r="R771" s="210"/>
      <c r="S771" s="210"/>
      <c r="T771" s="211"/>
      <c r="AT771" s="212" t="s">
        <v>161</v>
      </c>
      <c r="AU771" s="212" t="s">
        <v>85</v>
      </c>
      <c r="AV771" s="13" t="s">
        <v>87</v>
      </c>
      <c r="AW771" s="13" t="s">
        <v>34</v>
      </c>
      <c r="AX771" s="13" t="s">
        <v>77</v>
      </c>
      <c r="AY771" s="212" t="s">
        <v>152</v>
      </c>
    </row>
    <row r="772" spans="1:65" s="13" customFormat="1" ht="11.25">
      <c r="B772" s="201"/>
      <c r="C772" s="202"/>
      <c r="D772" s="203" t="s">
        <v>161</v>
      </c>
      <c r="E772" s="204" t="s">
        <v>1</v>
      </c>
      <c r="F772" s="205" t="s">
        <v>3016</v>
      </c>
      <c r="G772" s="202"/>
      <c r="H772" s="206">
        <v>10</v>
      </c>
      <c r="I772" s="207"/>
      <c r="J772" s="202"/>
      <c r="K772" s="202"/>
      <c r="L772" s="208"/>
      <c r="M772" s="209"/>
      <c r="N772" s="210"/>
      <c r="O772" s="210"/>
      <c r="P772" s="210"/>
      <c r="Q772" s="210"/>
      <c r="R772" s="210"/>
      <c r="S772" s="210"/>
      <c r="T772" s="211"/>
      <c r="AT772" s="212" t="s">
        <v>161</v>
      </c>
      <c r="AU772" s="212" t="s">
        <v>85</v>
      </c>
      <c r="AV772" s="13" t="s">
        <v>87</v>
      </c>
      <c r="AW772" s="13" t="s">
        <v>34</v>
      </c>
      <c r="AX772" s="13" t="s">
        <v>77</v>
      </c>
      <c r="AY772" s="212" t="s">
        <v>152</v>
      </c>
    </row>
    <row r="773" spans="1:65" s="13" customFormat="1" ht="11.25">
      <c r="B773" s="201"/>
      <c r="C773" s="202"/>
      <c r="D773" s="203" t="s">
        <v>161</v>
      </c>
      <c r="E773" s="204" t="s">
        <v>1</v>
      </c>
      <c r="F773" s="205" t="s">
        <v>3017</v>
      </c>
      <c r="G773" s="202"/>
      <c r="H773" s="206">
        <v>15</v>
      </c>
      <c r="I773" s="207"/>
      <c r="J773" s="202"/>
      <c r="K773" s="202"/>
      <c r="L773" s="208"/>
      <c r="M773" s="209"/>
      <c r="N773" s="210"/>
      <c r="O773" s="210"/>
      <c r="P773" s="210"/>
      <c r="Q773" s="210"/>
      <c r="R773" s="210"/>
      <c r="S773" s="210"/>
      <c r="T773" s="211"/>
      <c r="AT773" s="212" t="s">
        <v>161</v>
      </c>
      <c r="AU773" s="212" t="s">
        <v>85</v>
      </c>
      <c r="AV773" s="13" t="s">
        <v>87</v>
      </c>
      <c r="AW773" s="13" t="s">
        <v>34</v>
      </c>
      <c r="AX773" s="13" t="s">
        <v>77</v>
      </c>
      <c r="AY773" s="212" t="s">
        <v>152</v>
      </c>
    </row>
    <row r="774" spans="1:65" s="14" customFormat="1" ht="11.25">
      <c r="B774" s="217"/>
      <c r="C774" s="218"/>
      <c r="D774" s="203" t="s">
        <v>161</v>
      </c>
      <c r="E774" s="219" t="s">
        <v>1</v>
      </c>
      <c r="F774" s="220" t="s">
        <v>203</v>
      </c>
      <c r="G774" s="218"/>
      <c r="H774" s="221">
        <v>65</v>
      </c>
      <c r="I774" s="222"/>
      <c r="J774" s="218"/>
      <c r="K774" s="218"/>
      <c r="L774" s="223"/>
      <c r="M774" s="224"/>
      <c r="N774" s="225"/>
      <c r="O774" s="225"/>
      <c r="P774" s="225"/>
      <c r="Q774" s="225"/>
      <c r="R774" s="225"/>
      <c r="S774" s="225"/>
      <c r="T774" s="226"/>
      <c r="AT774" s="227" t="s">
        <v>161</v>
      </c>
      <c r="AU774" s="227" t="s">
        <v>85</v>
      </c>
      <c r="AV774" s="14" t="s">
        <v>159</v>
      </c>
      <c r="AW774" s="14" t="s">
        <v>34</v>
      </c>
      <c r="AX774" s="14" t="s">
        <v>85</v>
      </c>
      <c r="AY774" s="227" t="s">
        <v>152</v>
      </c>
    </row>
    <row r="775" spans="1:65" s="2" customFormat="1" ht="16.5" customHeight="1">
      <c r="A775" s="34"/>
      <c r="B775" s="35"/>
      <c r="C775" s="187" t="s">
        <v>3018</v>
      </c>
      <c r="D775" s="187" t="s">
        <v>155</v>
      </c>
      <c r="E775" s="188" t="s">
        <v>3019</v>
      </c>
      <c r="F775" s="189" t="s">
        <v>3020</v>
      </c>
      <c r="G775" s="190" t="s">
        <v>1144</v>
      </c>
      <c r="H775" s="191">
        <v>4.7</v>
      </c>
      <c r="I775" s="192"/>
      <c r="J775" s="193">
        <f>ROUND(I775*H775,2)</f>
        <v>0</v>
      </c>
      <c r="K775" s="194"/>
      <c r="L775" s="39"/>
      <c r="M775" s="195" t="s">
        <v>1</v>
      </c>
      <c r="N775" s="196" t="s">
        <v>42</v>
      </c>
      <c r="O775" s="71"/>
      <c r="P775" s="197">
        <f>O775*H775</f>
        <v>0</v>
      </c>
      <c r="Q775" s="197">
        <v>0</v>
      </c>
      <c r="R775" s="197">
        <f>Q775*H775</f>
        <v>0</v>
      </c>
      <c r="S775" s="197">
        <v>0</v>
      </c>
      <c r="T775" s="198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99" t="s">
        <v>235</v>
      </c>
      <c r="AT775" s="199" t="s">
        <v>155</v>
      </c>
      <c r="AU775" s="199" t="s">
        <v>85</v>
      </c>
      <c r="AY775" s="17" t="s">
        <v>152</v>
      </c>
      <c r="BE775" s="200">
        <f>IF(N775="základní",J775,0)</f>
        <v>0</v>
      </c>
      <c r="BF775" s="200">
        <f>IF(N775="snížená",J775,0)</f>
        <v>0</v>
      </c>
      <c r="BG775" s="200">
        <f>IF(N775="zákl. přenesená",J775,0)</f>
        <v>0</v>
      </c>
      <c r="BH775" s="200">
        <f>IF(N775="sníž. přenesená",J775,0)</f>
        <v>0</v>
      </c>
      <c r="BI775" s="200">
        <f>IF(N775="nulová",J775,0)</f>
        <v>0</v>
      </c>
      <c r="BJ775" s="17" t="s">
        <v>85</v>
      </c>
      <c r="BK775" s="200">
        <f>ROUND(I775*H775,2)</f>
        <v>0</v>
      </c>
      <c r="BL775" s="17" t="s">
        <v>235</v>
      </c>
      <c r="BM775" s="199" t="s">
        <v>3021</v>
      </c>
    </row>
    <row r="776" spans="1:65" s="2" customFormat="1" ht="16.5" customHeight="1">
      <c r="A776" s="34"/>
      <c r="B776" s="35"/>
      <c r="C776" s="228" t="s">
        <v>3022</v>
      </c>
      <c r="D776" s="228" t="s">
        <v>263</v>
      </c>
      <c r="E776" s="229" t="s">
        <v>3023</v>
      </c>
      <c r="F776" s="230" t="s">
        <v>3024</v>
      </c>
      <c r="G776" s="231" t="s">
        <v>1144</v>
      </c>
      <c r="H776" s="232">
        <v>4.7</v>
      </c>
      <c r="I776" s="233"/>
      <c r="J776" s="234">
        <f>ROUND(I776*H776,2)</f>
        <v>0</v>
      </c>
      <c r="K776" s="235"/>
      <c r="L776" s="236"/>
      <c r="M776" s="237" t="s">
        <v>1</v>
      </c>
      <c r="N776" s="238" t="s">
        <v>42</v>
      </c>
      <c r="O776" s="71"/>
      <c r="P776" s="197">
        <f>O776*H776</f>
        <v>0</v>
      </c>
      <c r="Q776" s="197">
        <v>1E-3</v>
      </c>
      <c r="R776" s="197">
        <f>Q776*H776</f>
        <v>4.7000000000000002E-3</v>
      </c>
      <c r="S776" s="197">
        <v>0</v>
      </c>
      <c r="T776" s="198">
        <f>S776*H776</f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199" t="s">
        <v>285</v>
      </c>
      <c r="AT776" s="199" t="s">
        <v>263</v>
      </c>
      <c r="AU776" s="199" t="s">
        <v>85</v>
      </c>
      <c r="AY776" s="17" t="s">
        <v>152</v>
      </c>
      <c r="BE776" s="200">
        <f>IF(N776="základní",J776,0)</f>
        <v>0</v>
      </c>
      <c r="BF776" s="200">
        <f>IF(N776="snížená",J776,0)</f>
        <v>0</v>
      </c>
      <c r="BG776" s="200">
        <f>IF(N776="zákl. přenesená",J776,0)</f>
        <v>0</v>
      </c>
      <c r="BH776" s="200">
        <f>IF(N776="sníž. přenesená",J776,0)</f>
        <v>0</v>
      </c>
      <c r="BI776" s="200">
        <f>IF(N776="nulová",J776,0)</f>
        <v>0</v>
      </c>
      <c r="BJ776" s="17" t="s">
        <v>85</v>
      </c>
      <c r="BK776" s="200">
        <f>ROUND(I776*H776,2)</f>
        <v>0</v>
      </c>
      <c r="BL776" s="17" t="s">
        <v>235</v>
      </c>
      <c r="BM776" s="199" t="s">
        <v>3025</v>
      </c>
    </row>
    <row r="777" spans="1:65" s="2" customFormat="1" ht="16.5" customHeight="1">
      <c r="A777" s="34"/>
      <c r="B777" s="35"/>
      <c r="C777" s="187" t="s">
        <v>3026</v>
      </c>
      <c r="D777" s="187" t="s">
        <v>155</v>
      </c>
      <c r="E777" s="188" t="s">
        <v>3027</v>
      </c>
      <c r="F777" s="189" t="s">
        <v>3028</v>
      </c>
      <c r="G777" s="190" t="s">
        <v>2168</v>
      </c>
      <c r="H777" s="191">
        <v>2</v>
      </c>
      <c r="I777" s="192"/>
      <c r="J777" s="193">
        <f>ROUND(I777*H777,2)</f>
        <v>0</v>
      </c>
      <c r="K777" s="194"/>
      <c r="L777" s="39"/>
      <c r="M777" s="195" t="s">
        <v>1</v>
      </c>
      <c r="N777" s="196" t="s">
        <v>42</v>
      </c>
      <c r="O777" s="71"/>
      <c r="P777" s="197">
        <f>O777*H777</f>
        <v>0</v>
      </c>
      <c r="Q777" s="197">
        <v>0</v>
      </c>
      <c r="R777" s="197">
        <f>Q777*H777</f>
        <v>0</v>
      </c>
      <c r="S777" s="197">
        <v>0</v>
      </c>
      <c r="T777" s="198">
        <f>S777*H777</f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199" t="s">
        <v>235</v>
      </c>
      <c r="AT777" s="199" t="s">
        <v>155</v>
      </c>
      <c r="AU777" s="199" t="s">
        <v>85</v>
      </c>
      <c r="AY777" s="17" t="s">
        <v>152</v>
      </c>
      <c r="BE777" s="200">
        <f>IF(N777="základní",J777,0)</f>
        <v>0</v>
      </c>
      <c r="BF777" s="200">
        <f>IF(N777="snížená",J777,0)</f>
        <v>0</v>
      </c>
      <c r="BG777" s="200">
        <f>IF(N777="zákl. přenesená",J777,0)</f>
        <v>0</v>
      </c>
      <c r="BH777" s="200">
        <f>IF(N777="sníž. přenesená",J777,0)</f>
        <v>0</v>
      </c>
      <c r="BI777" s="200">
        <f>IF(N777="nulová",J777,0)</f>
        <v>0</v>
      </c>
      <c r="BJ777" s="17" t="s">
        <v>85</v>
      </c>
      <c r="BK777" s="200">
        <f>ROUND(I777*H777,2)</f>
        <v>0</v>
      </c>
      <c r="BL777" s="17" t="s">
        <v>235</v>
      </c>
      <c r="BM777" s="199" t="s">
        <v>3029</v>
      </c>
    </row>
    <row r="778" spans="1:65" s="2" customFormat="1" ht="16.5" customHeight="1">
      <c r="A778" s="34"/>
      <c r="B778" s="35"/>
      <c r="C778" s="187" t="s">
        <v>3030</v>
      </c>
      <c r="D778" s="187" t="s">
        <v>155</v>
      </c>
      <c r="E778" s="188" t="s">
        <v>3031</v>
      </c>
      <c r="F778" s="189" t="s">
        <v>3032</v>
      </c>
      <c r="G778" s="190" t="s">
        <v>2168</v>
      </c>
      <c r="H778" s="191">
        <v>2</v>
      </c>
      <c r="I778" s="192"/>
      <c r="J778" s="193">
        <f>ROUND(I778*H778,2)</f>
        <v>0</v>
      </c>
      <c r="K778" s="194"/>
      <c r="L778" s="39"/>
      <c r="M778" s="195" t="s">
        <v>1</v>
      </c>
      <c r="N778" s="196" t="s">
        <v>42</v>
      </c>
      <c r="O778" s="71"/>
      <c r="P778" s="197">
        <f>O778*H778</f>
        <v>0</v>
      </c>
      <c r="Q778" s="197">
        <v>0</v>
      </c>
      <c r="R778" s="197">
        <f>Q778*H778</f>
        <v>0</v>
      </c>
      <c r="S778" s="197">
        <v>0</v>
      </c>
      <c r="T778" s="198">
        <f>S778*H778</f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99" t="s">
        <v>235</v>
      </c>
      <c r="AT778" s="199" t="s">
        <v>155</v>
      </c>
      <c r="AU778" s="199" t="s">
        <v>85</v>
      </c>
      <c r="AY778" s="17" t="s">
        <v>152</v>
      </c>
      <c r="BE778" s="200">
        <f>IF(N778="základní",J778,0)</f>
        <v>0</v>
      </c>
      <c r="BF778" s="200">
        <f>IF(N778="snížená",J778,0)</f>
        <v>0</v>
      </c>
      <c r="BG778" s="200">
        <f>IF(N778="zákl. přenesená",J778,0)</f>
        <v>0</v>
      </c>
      <c r="BH778" s="200">
        <f>IF(N778="sníž. přenesená",J778,0)</f>
        <v>0</v>
      </c>
      <c r="BI778" s="200">
        <f>IF(N778="nulová",J778,0)</f>
        <v>0</v>
      </c>
      <c r="BJ778" s="17" t="s">
        <v>85</v>
      </c>
      <c r="BK778" s="200">
        <f>ROUND(I778*H778,2)</f>
        <v>0</v>
      </c>
      <c r="BL778" s="17" t="s">
        <v>235</v>
      </c>
      <c r="BM778" s="199" t="s">
        <v>3033</v>
      </c>
    </row>
    <row r="779" spans="1:65" s="2" customFormat="1" ht="24.2" customHeight="1">
      <c r="A779" s="34"/>
      <c r="B779" s="35"/>
      <c r="C779" s="187" t="s">
        <v>3034</v>
      </c>
      <c r="D779" s="187" t="s">
        <v>155</v>
      </c>
      <c r="E779" s="188" t="s">
        <v>903</v>
      </c>
      <c r="F779" s="189" t="s">
        <v>904</v>
      </c>
      <c r="G779" s="190" t="s">
        <v>307</v>
      </c>
      <c r="H779" s="239"/>
      <c r="I779" s="192"/>
      <c r="J779" s="193">
        <f>ROUND(I779*H779,2)</f>
        <v>0</v>
      </c>
      <c r="K779" s="194"/>
      <c r="L779" s="39"/>
      <c r="M779" s="195" t="s">
        <v>1</v>
      </c>
      <c r="N779" s="196" t="s">
        <v>42</v>
      </c>
      <c r="O779" s="71"/>
      <c r="P779" s="197">
        <f>O779*H779</f>
        <v>0</v>
      </c>
      <c r="Q779" s="197">
        <v>0</v>
      </c>
      <c r="R779" s="197">
        <f>Q779*H779</f>
        <v>0</v>
      </c>
      <c r="S779" s="197">
        <v>0</v>
      </c>
      <c r="T779" s="198">
        <f>S779*H779</f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99" t="s">
        <v>235</v>
      </c>
      <c r="AT779" s="199" t="s">
        <v>155</v>
      </c>
      <c r="AU779" s="199" t="s">
        <v>85</v>
      </c>
      <c r="AY779" s="17" t="s">
        <v>152</v>
      </c>
      <c r="BE779" s="200">
        <f>IF(N779="základní",J779,0)</f>
        <v>0</v>
      </c>
      <c r="BF779" s="200">
        <f>IF(N779="snížená",J779,0)</f>
        <v>0</v>
      </c>
      <c r="BG779" s="200">
        <f>IF(N779="zákl. přenesená",J779,0)</f>
        <v>0</v>
      </c>
      <c r="BH779" s="200">
        <f>IF(N779="sníž. přenesená",J779,0)</f>
        <v>0</v>
      </c>
      <c r="BI779" s="200">
        <f>IF(N779="nulová",J779,0)</f>
        <v>0</v>
      </c>
      <c r="BJ779" s="17" t="s">
        <v>85</v>
      </c>
      <c r="BK779" s="200">
        <f>ROUND(I779*H779,2)</f>
        <v>0</v>
      </c>
      <c r="BL779" s="17" t="s">
        <v>235</v>
      </c>
      <c r="BM779" s="199" t="s">
        <v>3035</v>
      </c>
    </row>
    <row r="780" spans="1:65" s="12" customFormat="1" ht="22.9" customHeight="1">
      <c r="B780" s="171"/>
      <c r="C780" s="172"/>
      <c r="D780" s="173" t="s">
        <v>76</v>
      </c>
      <c r="E780" s="185" t="s">
        <v>3036</v>
      </c>
      <c r="F780" s="185" t="s">
        <v>3037</v>
      </c>
      <c r="G780" s="172"/>
      <c r="H780" s="172"/>
      <c r="I780" s="175"/>
      <c r="J780" s="186">
        <f>BK780</f>
        <v>0</v>
      </c>
      <c r="K780" s="172"/>
      <c r="L780" s="177"/>
      <c r="M780" s="178"/>
      <c r="N780" s="179"/>
      <c r="O780" s="179"/>
      <c r="P780" s="180">
        <f>SUM(P781:P782)</f>
        <v>0</v>
      </c>
      <c r="Q780" s="179"/>
      <c r="R780" s="180">
        <f>SUM(R781:R782)</f>
        <v>0</v>
      </c>
      <c r="S780" s="179"/>
      <c r="T780" s="181">
        <f>SUM(T781:T782)</f>
        <v>0</v>
      </c>
      <c r="AR780" s="182" t="s">
        <v>87</v>
      </c>
      <c r="AT780" s="183" t="s">
        <v>76</v>
      </c>
      <c r="AU780" s="183" t="s">
        <v>85</v>
      </c>
      <c r="AY780" s="182" t="s">
        <v>152</v>
      </c>
      <c r="BK780" s="184">
        <f>SUM(BK781:BK782)</f>
        <v>0</v>
      </c>
    </row>
    <row r="781" spans="1:65" s="2" customFormat="1" ht="49.15" customHeight="1">
      <c r="A781" s="34"/>
      <c r="B781" s="35"/>
      <c r="C781" s="187" t="s">
        <v>3038</v>
      </c>
      <c r="D781" s="187" t="s">
        <v>155</v>
      </c>
      <c r="E781" s="188" t="s">
        <v>3039</v>
      </c>
      <c r="F781" s="189" t="s">
        <v>3040</v>
      </c>
      <c r="G781" s="190" t="s">
        <v>192</v>
      </c>
      <c r="H781" s="191">
        <v>1</v>
      </c>
      <c r="I781" s="192"/>
      <c r="J781" s="193">
        <f>ROUND(I781*H781,2)</f>
        <v>0</v>
      </c>
      <c r="K781" s="194"/>
      <c r="L781" s="39"/>
      <c r="M781" s="195" t="s">
        <v>1</v>
      </c>
      <c r="N781" s="196" t="s">
        <v>42</v>
      </c>
      <c r="O781" s="71"/>
      <c r="P781" s="197">
        <f>O781*H781</f>
        <v>0</v>
      </c>
      <c r="Q781" s="197">
        <v>0</v>
      </c>
      <c r="R781" s="197">
        <f>Q781*H781</f>
        <v>0</v>
      </c>
      <c r="S781" s="197">
        <v>0</v>
      </c>
      <c r="T781" s="198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99" t="s">
        <v>235</v>
      </c>
      <c r="AT781" s="199" t="s">
        <v>155</v>
      </c>
      <c r="AU781" s="199" t="s">
        <v>87</v>
      </c>
      <c r="AY781" s="17" t="s">
        <v>152</v>
      </c>
      <c r="BE781" s="200">
        <f>IF(N781="základní",J781,0)</f>
        <v>0</v>
      </c>
      <c r="BF781" s="200">
        <f>IF(N781="snížená",J781,0)</f>
        <v>0</v>
      </c>
      <c r="BG781" s="200">
        <f>IF(N781="zákl. přenesená",J781,0)</f>
        <v>0</v>
      </c>
      <c r="BH781" s="200">
        <f>IF(N781="sníž. přenesená",J781,0)</f>
        <v>0</v>
      </c>
      <c r="BI781" s="200">
        <f>IF(N781="nulová",J781,0)</f>
        <v>0</v>
      </c>
      <c r="BJ781" s="17" t="s">
        <v>85</v>
      </c>
      <c r="BK781" s="200">
        <f>ROUND(I781*H781,2)</f>
        <v>0</v>
      </c>
      <c r="BL781" s="17" t="s">
        <v>235</v>
      </c>
      <c r="BM781" s="199" t="s">
        <v>3041</v>
      </c>
    </row>
    <row r="782" spans="1:65" s="2" customFormat="1" ht="49.15" customHeight="1">
      <c r="A782" s="34"/>
      <c r="B782" s="35"/>
      <c r="C782" s="187" t="s">
        <v>3042</v>
      </c>
      <c r="D782" s="187" t="s">
        <v>155</v>
      </c>
      <c r="E782" s="188" t="s">
        <v>3043</v>
      </c>
      <c r="F782" s="189" t="s">
        <v>3044</v>
      </c>
      <c r="G782" s="190" t="s">
        <v>192</v>
      </c>
      <c r="H782" s="191">
        <v>1</v>
      </c>
      <c r="I782" s="192"/>
      <c r="J782" s="193">
        <f>ROUND(I782*H782,2)</f>
        <v>0</v>
      </c>
      <c r="K782" s="194"/>
      <c r="L782" s="39"/>
      <c r="M782" s="195" t="s">
        <v>1</v>
      </c>
      <c r="N782" s="196" t="s">
        <v>42</v>
      </c>
      <c r="O782" s="71"/>
      <c r="P782" s="197">
        <f>O782*H782</f>
        <v>0</v>
      </c>
      <c r="Q782" s="197">
        <v>0</v>
      </c>
      <c r="R782" s="197">
        <f>Q782*H782</f>
        <v>0</v>
      </c>
      <c r="S782" s="197">
        <v>0</v>
      </c>
      <c r="T782" s="198">
        <f>S782*H782</f>
        <v>0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199" t="s">
        <v>235</v>
      </c>
      <c r="AT782" s="199" t="s">
        <v>155</v>
      </c>
      <c r="AU782" s="199" t="s">
        <v>87</v>
      </c>
      <c r="AY782" s="17" t="s">
        <v>152</v>
      </c>
      <c r="BE782" s="200">
        <f>IF(N782="základní",J782,0)</f>
        <v>0</v>
      </c>
      <c r="BF782" s="200">
        <f>IF(N782="snížená",J782,0)</f>
        <v>0</v>
      </c>
      <c r="BG782" s="200">
        <f>IF(N782="zákl. přenesená",J782,0)</f>
        <v>0</v>
      </c>
      <c r="BH782" s="200">
        <f>IF(N782="sníž. přenesená",J782,0)</f>
        <v>0</v>
      </c>
      <c r="BI782" s="200">
        <f>IF(N782="nulová",J782,0)</f>
        <v>0</v>
      </c>
      <c r="BJ782" s="17" t="s">
        <v>85</v>
      </c>
      <c r="BK782" s="200">
        <f>ROUND(I782*H782,2)</f>
        <v>0</v>
      </c>
      <c r="BL782" s="17" t="s">
        <v>235</v>
      </c>
      <c r="BM782" s="199" t="s">
        <v>3045</v>
      </c>
    </row>
    <row r="783" spans="1:65" s="12" customFormat="1" ht="25.9" customHeight="1">
      <c r="B783" s="171"/>
      <c r="C783" s="172"/>
      <c r="D783" s="173" t="s">
        <v>76</v>
      </c>
      <c r="E783" s="174" t="s">
        <v>1212</v>
      </c>
      <c r="F783" s="174" t="s">
        <v>1213</v>
      </c>
      <c r="G783" s="172"/>
      <c r="H783" s="172"/>
      <c r="I783" s="175"/>
      <c r="J783" s="176">
        <f>BK783</f>
        <v>0</v>
      </c>
      <c r="K783" s="172"/>
      <c r="L783" s="177"/>
      <c r="M783" s="178"/>
      <c r="N783" s="179"/>
      <c r="O783" s="179"/>
      <c r="P783" s="180">
        <f>SUM(P784:P797)</f>
        <v>0</v>
      </c>
      <c r="Q783" s="179"/>
      <c r="R783" s="180">
        <f>SUM(R784:R797)</f>
        <v>0</v>
      </c>
      <c r="S783" s="179"/>
      <c r="T783" s="181">
        <f>SUM(T784:T797)</f>
        <v>0</v>
      </c>
      <c r="AR783" s="182" t="s">
        <v>153</v>
      </c>
      <c r="AT783" s="183" t="s">
        <v>76</v>
      </c>
      <c r="AU783" s="183" t="s">
        <v>77</v>
      </c>
      <c r="AY783" s="182" t="s">
        <v>152</v>
      </c>
      <c r="BK783" s="184">
        <f>SUM(BK784:BK797)</f>
        <v>0</v>
      </c>
    </row>
    <row r="784" spans="1:65" s="2" customFormat="1" ht="16.5" customHeight="1">
      <c r="A784" s="34"/>
      <c r="B784" s="35"/>
      <c r="C784" s="187" t="s">
        <v>3046</v>
      </c>
      <c r="D784" s="187" t="s">
        <v>155</v>
      </c>
      <c r="E784" s="188" t="s">
        <v>3047</v>
      </c>
      <c r="F784" s="189" t="s">
        <v>3048</v>
      </c>
      <c r="G784" s="190" t="s">
        <v>804</v>
      </c>
      <c r="H784" s="191">
        <v>2</v>
      </c>
      <c r="I784" s="192"/>
      <c r="J784" s="193">
        <f>ROUND(I784*H784,2)</f>
        <v>0</v>
      </c>
      <c r="K784" s="194"/>
      <c r="L784" s="39"/>
      <c r="M784" s="195" t="s">
        <v>1</v>
      </c>
      <c r="N784" s="196" t="s">
        <v>42</v>
      </c>
      <c r="O784" s="71"/>
      <c r="P784" s="197">
        <f>O784*H784</f>
        <v>0</v>
      </c>
      <c r="Q784" s="197">
        <v>0</v>
      </c>
      <c r="R784" s="197">
        <f>Q784*H784</f>
        <v>0</v>
      </c>
      <c r="S784" s="197">
        <v>0</v>
      </c>
      <c r="T784" s="198">
        <f>S784*H784</f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99" t="s">
        <v>159</v>
      </c>
      <c r="AT784" s="199" t="s">
        <v>155</v>
      </c>
      <c r="AU784" s="199" t="s">
        <v>85</v>
      </c>
      <c r="AY784" s="17" t="s">
        <v>152</v>
      </c>
      <c r="BE784" s="200">
        <f>IF(N784="základní",J784,0)</f>
        <v>0</v>
      </c>
      <c r="BF784" s="200">
        <f>IF(N784="snížená",J784,0)</f>
        <v>0</v>
      </c>
      <c r="BG784" s="200">
        <f>IF(N784="zákl. přenesená",J784,0)</f>
        <v>0</v>
      </c>
      <c r="BH784" s="200">
        <f>IF(N784="sníž. přenesená",J784,0)</f>
        <v>0</v>
      </c>
      <c r="BI784" s="200">
        <f>IF(N784="nulová",J784,0)</f>
        <v>0</v>
      </c>
      <c r="BJ784" s="17" t="s">
        <v>85</v>
      </c>
      <c r="BK784" s="200">
        <f>ROUND(I784*H784,2)</f>
        <v>0</v>
      </c>
      <c r="BL784" s="17" t="s">
        <v>159</v>
      </c>
      <c r="BM784" s="199" t="s">
        <v>3049</v>
      </c>
    </row>
    <row r="785" spans="1:65" s="2" customFormat="1" ht="16.5" customHeight="1">
      <c r="A785" s="34"/>
      <c r="B785" s="35"/>
      <c r="C785" s="187" t="s">
        <v>3050</v>
      </c>
      <c r="D785" s="187" t="s">
        <v>155</v>
      </c>
      <c r="E785" s="188" t="s">
        <v>3051</v>
      </c>
      <c r="F785" s="189" t="s">
        <v>3052</v>
      </c>
      <c r="G785" s="190" t="s">
        <v>804</v>
      </c>
      <c r="H785" s="191">
        <v>2</v>
      </c>
      <c r="I785" s="192"/>
      <c r="J785" s="193">
        <f>ROUND(I785*H785,2)</f>
        <v>0</v>
      </c>
      <c r="K785" s="194"/>
      <c r="L785" s="39"/>
      <c r="M785" s="195" t="s">
        <v>1</v>
      </c>
      <c r="N785" s="196" t="s">
        <v>42</v>
      </c>
      <c r="O785" s="71"/>
      <c r="P785" s="197">
        <f>O785*H785</f>
        <v>0</v>
      </c>
      <c r="Q785" s="197">
        <v>0</v>
      </c>
      <c r="R785" s="197">
        <f>Q785*H785</f>
        <v>0</v>
      </c>
      <c r="S785" s="197">
        <v>0</v>
      </c>
      <c r="T785" s="198">
        <f>S785*H785</f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99" t="s">
        <v>159</v>
      </c>
      <c r="AT785" s="199" t="s">
        <v>155</v>
      </c>
      <c r="AU785" s="199" t="s">
        <v>85</v>
      </c>
      <c r="AY785" s="17" t="s">
        <v>152</v>
      </c>
      <c r="BE785" s="200">
        <f>IF(N785="základní",J785,0)</f>
        <v>0</v>
      </c>
      <c r="BF785" s="200">
        <f>IF(N785="snížená",J785,0)</f>
        <v>0</v>
      </c>
      <c r="BG785" s="200">
        <f>IF(N785="zákl. přenesená",J785,0)</f>
        <v>0</v>
      </c>
      <c r="BH785" s="200">
        <f>IF(N785="sníž. přenesená",J785,0)</f>
        <v>0</v>
      </c>
      <c r="BI785" s="200">
        <f>IF(N785="nulová",J785,0)</f>
        <v>0</v>
      </c>
      <c r="BJ785" s="17" t="s">
        <v>85</v>
      </c>
      <c r="BK785" s="200">
        <f>ROUND(I785*H785,2)</f>
        <v>0</v>
      </c>
      <c r="BL785" s="17" t="s">
        <v>159</v>
      </c>
      <c r="BM785" s="199" t="s">
        <v>3053</v>
      </c>
    </row>
    <row r="786" spans="1:65" s="13" customFormat="1" ht="11.25">
      <c r="B786" s="201"/>
      <c r="C786" s="202"/>
      <c r="D786" s="203" t="s">
        <v>161</v>
      </c>
      <c r="E786" s="204" t="s">
        <v>1</v>
      </c>
      <c r="F786" s="205" t="s">
        <v>3054</v>
      </c>
      <c r="G786" s="202"/>
      <c r="H786" s="206">
        <v>1</v>
      </c>
      <c r="I786" s="207"/>
      <c r="J786" s="202"/>
      <c r="K786" s="202"/>
      <c r="L786" s="208"/>
      <c r="M786" s="209"/>
      <c r="N786" s="210"/>
      <c r="O786" s="210"/>
      <c r="P786" s="210"/>
      <c r="Q786" s="210"/>
      <c r="R786" s="210"/>
      <c r="S786" s="210"/>
      <c r="T786" s="211"/>
      <c r="AT786" s="212" t="s">
        <v>161</v>
      </c>
      <c r="AU786" s="212" t="s">
        <v>85</v>
      </c>
      <c r="AV786" s="13" t="s">
        <v>87</v>
      </c>
      <c r="AW786" s="13" t="s">
        <v>34</v>
      </c>
      <c r="AX786" s="13" t="s">
        <v>77</v>
      </c>
      <c r="AY786" s="212" t="s">
        <v>152</v>
      </c>
    </row>
    <row r="787" spans="1:65" s="13" customFormat="1" ht="11.25">
      <c r="B787" s="201"/>
      <c r="C787" s="202"/>
      <c r="D787" s="203" t="s">
        <v>161</v>
      </c>
      <c r="E787" s="204" t="s">
        <v>1</v>
      </c>
      <c r="F787" s="205" t="s">
        <v>3055</v>
      </c>
      <c r="G787" s="202"/>
      <c r="H787" s="206">
        <v>1</v>
      </c>
      <c r="I787" s="207"/>
      <c r="J787" s="202"/>
      <c r="K787" s="202"/>
      <c r="L787" s="208"/>
      <c r="M787" s="209"/>
      <c r="N787" s="210"/>
      <c r="O787" s="210"/>
      <c r="P787" s="210"/>
      <c r="Q787" s="210"/>
      <c r="R787" s="210"/>
      <c r="S787" s="210"/>
      <c r="T787" s="211"/>
      <c r="AT787" s="212" t="s">
        <v>161</v>
      </c>
      <c r="AU787" s="212" t="s">
        <v>85</v>
      </c>
      <c r="AV787" s="13" t="s">
        <v>87</v>
      </c>
      <c r="AW787" s="13" t="s">
        <v>34</v>
      </c>
      <c r="AX787" s="13" t="s">
        <v>77</v>
      </c>
      <c r="AY787" s="212" t="s">
        <v>152</v>
      </c>
    </row>
    <row r="788" spans="1:65" s="14" customFormat="1" ht="11.25">
      <c r="B788" s="217"/>
      <c r="C788" s="218"/>
      <c r="D788" s="203" t="s">
        <v>161</v>
      </c>
      <c r="E788" s="219" t="s">
        <v>1</v>
      </c>
      <c r="F788" s="220" t="s">
        <v>203</v>
      </c>
      <c r="G788" s="218"/>
      <c r="H788" s="221">
        <v>2</v>
      </c>
      <c r="I788" s="222"/>
      <c r="J788" s="218"/>
      <c r="K788" s="218"/>
      <c r="L788" s="223"/>
      <c r="M788" s="224"/>
      <c r="N788" s="225"/>
      <c r="O788" s="225"/>
      <c r="P788" s="225"/>
      <c r="Q788" s="225"/>
      <c r="R788" s="225"/>
      <c r="S788" s="225"/>
      <c r="T788" s="226"/>
      <c r="AT788" s="227" t="s">
        <v>161</v>
      </c>
      <c r="AU788" s="227" t="s">
        <v>85</v>
      </c>
      <c r="AV788" s="14" t="s">
        <v>159</v>
      </c>
      <c r="AW788" s="14" t="s">
        <v>34</v>
      </c>
      <c r="AX788" s="14" t="s">
        <v>85</v>
      </c>
      <c r="AY788" s="227" t="s">
        <v>152</v>
      </c>
    </row>
    <row r="789" spans="1:65" s="2" customFormat="1" ht="37.9" customHeight="1">
      <c r="A789" s="34"/>
      <c r="B789" s="35"/>
      <c r="C789" s="228" t="s">
        <v>3056</v>
      </c>
      <c r="D789" s="228" t="s">
        <v>263</v>
      </c>
      <c r="E789" s="229" t="s">
        <v>3057</v>
      </c>
      <c r="F789" s="230" t="s">
        <v>3058</v>
      </c>
      <c r="G789" s="231" t="s">
        <v>804</v>
      </c>
      <c r="H789" s="232">
        <v>2</v>
      </c>
      <c r="I789" s="233"/>
      <c r="J789" s="234">
        <f>ROUND(I789*H789,2)</f>
        <v>0</v>
      </c>
      <c r="K789" s="235"/>
      <c r="L789" s="236"/>
      <c r="M789" s="237" t="s">
        <v>1</v>
      </c>
      <c r="N789" s="238" t="s">
        <v>42</v>
      </c>
      <c r="O789" s="71"/>
      <c r="P789" s="197">
        <f>O789*H789</f>
        <v>0</v>
      </c>
      <c r="Q789" s="197">
        <v>0</v>
      </c>
      <c r="R789" s="197">
        <f>Q789*H789</f>
        <v>0</v>
      </c>
      <c r="S789" s="197">
        <v>0</v>
      </c>
      <c r="T789" s="198">
        <f>S789*H789</f>
        <v>0</v>
      </c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R789" s="199" t="s">
        <v>195</v>
      </c>
      <c r="AT789" s="199" t="s">
        <v>263</v>
      </c>
      <c r="AU789" s="199" t="s">
        <v>85</v>
      </c>
      <c r="AY789" s="17" t="s">
        <v>152</v>
      </c>
      <c r="BE789" s="200">
        <f>IF(N789="základní",J789,0)</f>
        <v>0</v>
      </c>
      <c r="BF789" s="200">
        <f>IF(N789="snížená",J789,0)</f>
        <v>0</v>
      </c>
      <c r="BG789" s="200">
        <f>IF(N789="zákl. přenesená",J789,0)</f>
        <v>0</v>
      </c>
      <c r="BH789" s="200">
        <f>IF(N789="sníž. přenesená",J789,0)</f>
        <v>0</v>
      </c>
      <c r="BI789" s="200">
        <f>IF(N789="nulová",J789,0)</f>
        <v>0</v>
      </c>
      <c r="BJ789" s="17" t="s">
        <v>85</v>
      </c>
      <c r="BK789" s="200">
        <f>ROUND(I789*H789,2)</f>
        <v>0</v>
      </c>
      <c r="BL789" s="17" t="s">
        <v>159</v>
      </c>
      <c r="BM789" s="199" t="s">
        <v>3059</v>
      </c>
    </row>
    <row r="790" spans="1:65" s="2" customFormat="1" ht="16.5" customHeight="1">
      <c r="A790" s="34"/>
      <c r="B790" s="35"/>
      <c r="C790" s="187" t="s">
        <v>3060</v>
      </c>
      <c r="D790" s="187" t="s">
        <v>155</v>
      </c>
      <c r="E790" s="188" t="s">
        <v>1220</v>
      </c>
      <c r="F790" s="189" t="s">
        <v>3061</v>
      </c>
      <c r="G790" s="190" t="s">
        <v>170</v>
      </c>
      <c r="H790" s="191">
        <v>1</v>
      </c>
      <c r="I790" s="192"/>
      <c r="J790" s="193">
        <f>ROUND(I790*H790,2)</f>
        <v>0</v>
      </c>
      <c r="K790" s="194"/>
      <c r="L790" s="39"/>
      <c r="M790" s="195" t="s">
        <v>1</v>
      </c>
      <c r="N790" s="196" t="s">
        <v>42</v>
      </c>
      <c r="O790" s="71"/>
      <c r="P790" s="197">
        <f>O790*H790</f>
        <v>0</v>
      </c>
      <c r="Q790" s="197">
        <v>0</v>
      </c>
      <c r="R790" s="197">
        <f>Q790*H790</f>
        <v>0</v>
      </c>
      <c r="S790" s="197">
        <v>0</v>
      </c>
      <c r="T790" s="198">
        <f>S790*H790</f>
        <v>0</v>
      </c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R790" s="199" t="s">
        <v>270</v>
      </c>
      <c r="AT790" s="199" t="s">
        <v>155</v>
      </c>
      <c r="AU790" s="199" t="s">
        <v>85</v>
      </c>
      <c r="AY790" s="17" t="s">
        <v>152</v>
      </c>
      <c r="BE790" s="200">
        <f>IF(N790="základní",J790,0)</f>
        <v>0</v>
      </c>
      <c r="BF790" s="200">
        <f>IF(N790="snížená",J790,0)</f>
        <v>0</v>
      </c>
      <c r="BG790" s="200">
        <f>IF(N790="zákl. přenesená",J790,0)</f>
        <v>0</v>
      </c>
      <c r="BH790" s="200">
        <f>IF(N790="sníž. přenesená",J790,0)</f>
        <v>0</v>
      </c>
      <c r="BI790" s="200">
        <f>IF(N790="nulová",J790,0)</f>
        <v>0</v>
      </c>
      <c r="BJ790" s="17" t="s">
        <v>85</v>
      </c>
      <c r="BK790" s="200">
        <f>ROUND(I790*H790,2)</f>
        <v>0</v>
      </c>
      <c r="BL790" s="17" t="s">
        <v>270</v>
      </c>
      <c r="BM790" s="199" t="s">
        <v>3062</v>
      </c>
    </row>
    <row r="791" spans="1:65" s="2" customFormat="1" ht="29.25">
      <c r="A791" s="34"/>
      <c r="B791" s="35"/>
      <c r="C791" s="36"/>
      <c r="D791" s="203" t="s">
        <v>172</v>
      </c>
      <c r="E791" s="36"/>
      <c r="F791" s="213" t="s">
        <v>1218</v>
      </c>
      <c r="G791" s="36"/>
      <c r="H791" s="36"/>
      <c r="I791" s="214"/>
      <c r="J791" s="36"/>
      <c r="K791" s="36"/>
      <c r="L791" s="39"/>
      <c r="M791" s="215"/>
      <c r="N791" s="216"/>
      <c r="O791" s="71"/>
      <c r="P791" s="71"/>
      <c r="Q791" s="71"/>
      <c r="R791" s="71"/>
      <c r="S791" s="71"/>
      <c r="T791" s="72"/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T791" s="17" t="s">
        <v>172</v>
      </c>
      <c r="AU791" s="17" t="s">
        <v>85</v>
      </c>
    </row>
    <row r="792" spans="1:65" s="2" customFormat="1" ht="16.5" customHeight="1">
      <c r="A792" s="34"/>
      <c r="B792" s="35"/>
      <c r="C792" s="187" t="s">
        <v>3063</v>
      </c>
      <c r="D792" s="187" t="s">
        <v>155</v>
      </c>
      <c r="E792" s="188" t="s">
        <v>3064</v>
      </c>
      <c r="F792" s="189" t="s">
        <v>3065</v>
      </c>
      <c r="G792" s="190" t="s">
        <v>170</v>
      </c>
      <c r="H792" s="191">
        <v>1</v>
      </c>
      <c r="I792" s="192"/>
      <c r="J792" s="193">
        <f>ROUND(I792*H792,2)</f>
        <v>0</v>
      </c>
      <c r="K792" s="194"/>
      <c r="L792" s="39"/>
      <c r="M792" s="195" t="s">
        <v>1</v>
      </c>
      <c r="N792" s="196" t="s">
        <v>42</v>
      </c>
      <c r="O792" s="71"/>
      <c r="P792" s="197">
        <f>O792*H792</f>
        <v>0</v>
      </c>
      <c r="Q792" s="197">
        <v>0</v>
      </c>
      <c r="R792" s="197">
        <f>Q792*H792</f>
        <v>0</v>
      </c>
      <c r="S792" s="197">
        <v>0</v>
      </c>
      <c r="T792" s="198">
        <f>S792*H792</f>
        <v>0</v>
      </c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R792" s="199" t="s">
        <v>235</v>
      </c>
      <c r="AT792" s="199" t="s">
        <v>155</v>
      </c>
      <c r="AU792" s="199" t="s">
        <v>85</v>
      </c>
      <c r="AY792" s="17" t="s">
        <v>152</v>
      </c>
      <c r="BE792" s="200">
        <f>IF(N792="základní",J792,0)</f>
        <v>0</v>
      </c>
      <c r="BF792" s="200">
        <f>IF(N792="snížená",J792,0)</f>
        <v>0</v>
      </c>
      <c r="BG792" s="200">
        <f>IF(N792="zákl. přenesená",J792,0)</f>
        <v>0</v>
      </c>
      <c r="BH792" s="200">
        <f>IF(N792="sníž. přenesená",J792,0)</f>
        <v>0</v>
      </c>
      <c r="BI792" s="200">
        <f>IF(N792="nulová",J792,0)</f>
        <v>0</v>
      </c>
      <c r="BJ792" s="17" t="s">
        <v>85</v>
      </c>
      <c r="BK792" s="200">
        <f>ROUND(I792*H792,2)</f>
        <v>0</v>
      </c>
      <c r="BL792" s="17" t="s">
        <v>235</v>
      </c>
      <c r="BM792" s="199" t="s">
        <v>3066</v>
      </c>
    </row>
    <row r="793" spans="1:65" s="2" customFormat="1" ht="37.9" customHeight="1">
      <c r="A793" s="34"/>
      <c r="B793" s="35"/>
      <c r="C793" s="228" t="s">
        <v>3067</v>
      </c>
      <c r="D793" s="228" t="s">
        <v>263</v>
      </c>
      <c r="E793" s="229" t="s">
        <v>3068</v>
      </c>
      <c r="F793" s="230" t="s">
        <v>3069</v>
      </c>
      <c r="G793" s="231" t="s">
        <v>170</v>
      </c>
      <c r="H793" s="232">
        <v>1</v>
      </c>
      <c r="I793" s="233"/>
      <c r="J793" s="234">
        <f>ROUND(I793*H793,2)</f>
        <v>0</v>
      </c>
      <c r="K793" s="235"/>
      <c r="L793" s="236"/>
      <c r="M793" s="237" t="s">
        <v>1</v>
      </c>
      <c r="N793" s="238" t="s">
        <v>42</v>
      </c>
      <c r="O793" s="71"/>
      <c r="P793" s="197">
        <f>O793*H793</f>
        <v>0</v>
      </c>
      <c r="Q793" s="197">
        <v>0</v>
      </c>
      <c r="R793" s="197">
        <f>Q793*H793</f>
        <v>0</v>
      </c>
      <c r="S793" s="197">
        <v>0</v>
      </c>
      <c r="T793" s="198">
        <f>S793*H793</f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199" t="s">
        <v>1226</v>
      </c>
      <c r="AT793" s="199" t="s">
        <v>263</v>
      </c>
      <c r="AU793" s="199" t="s">
        <v>85</v>
      </c>
      <c r="AY793" s="17" t="s">
        <v>152</v>
      </c>
      <c r="BE793" s="200">
        <f>IF(N793="základní",J793,0)</f>
        <v>0</v>
      </c>
      <c r="BF793" s="200">
        <f>IF(N793="snížená",J793,0)</f>
        <v>0</v>
      </c>
      <c r="BG793" s="200">
        <f>IF(N793="zákl. přenesená",J793,0)</f>
        <v>0</v>
      </c>
      <c r="BH793" s="200">
        <f>IF(N793="sníž. přenesená",J793,0)</f>
        <v>0</v>
      </c>
      <c r="BI793" s="200">
        <f>IF(N793="nulová",J793,0)</f>
        <v>0</v>
      </c>
      <c r="BJ793" s="17" t="s">
        <v>85</v>
      </c>
      <c r="BK793" s="200">
        <f>ROUND(I793*H793,2)</f>
        <v>0</v>
      </c>
      <c r="BL793" s="17" t="s">
        <v>270</v>
      </c>
      <c r="BM793" s="199" t="s">
        <v>3070</v>
      </c>
    </row>
    <row r="794" spans="1:65" s="2" customFormat="1" ht="24.2" customHeight="1">
      <c r="A794" s="34"/>
      <c r="B794" s="35"/>
      <c r="C794" s="187" t="s">
        <v>3071</v>
      </c>
      <c r="D794" s="187" t="s">
        <v>155</v>
      </c>
      <c r="E794" s="188" t="s">
        <v>1241</v>
      </c>
      <c r="F794" s="189" t="s">
        <v>1242</v>
      </c>
      <c r="G794" s="190" t="s">
        <v>170</v>
      </c>
      <c r="H794" s="191">
        <v>1</v>
      </c>
      <c r="I794" s="192"/>
      <c r="J794" s="193">
        <f>ROUND(I794*H794,2)</f>
        <v>0</v>
      </c>
      <c r="K794" s="194"/>
      <c r="L794" s="39"/>
      <c r="M794" s="195" t="s">
        <v>1</v>
      </c>
      <c r="N794" s="196" t="s">
        <v>42</v>
      </c>
      <c r="O794" s="71"/>
      <c r="P794" s="197">
        <f>O794*H794</f>
        <v>0</v>
      </c>
      <c r="Q794" s="197">
        <v>0</v>
      </c>
      <c r="R794" s="197">
        <f>Q794*H794</f>
        <v>0</v>
      </c>
      <c r="S794" s="197">
        <v>0</v>
      </c>
      <c r="T794" s="198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99" t="s">
        <v>270</v>
      </c>
      <c r="AT794" s="199" t="s">
        <v>155</v>
      </c>
      <c r="AU794" s="199" t="s">
        <v>85</v>
      </c>
      <c r="AY794" s="17" t="s">
        <v>152</v>
      </c>
      <c r="BE794" s="200">
        <f>IF(N794="základní",J794,0)</f>
        <v>0</v>
      </c>
      <c r="BF794" s="200">
        <f>IF(N794="snížená",J794,0)</f>
        <v>0</v>
      </c>
      <c r="BG794" s="200">
        <f>IF(N794="zákl. přenesená",J794,0)</f>
        <v>0</v>
      </c>
      <c r="BH794" s="200">
        <f>IF(N794="sníž. přenesená",J794,0)</f>
        <v>0</v>
      </c>
      <c r="BI794" s="200">
        <f>IF(N794="nulová",J794,0)</f>
        <v>0</v>
      </c>
      <c r="BJ794" s="17" t="s">
        <v>85</v>
      </c>
      <c r="BK794" s="200">
        <f>ROUND(I794*H794,2)</f>
        <v>0</v>
      </c>
      <c r="BL794" s="17" t="s">
        <v>270</v>
      </c>
      <c r="BM794" s="199" t="s">
        <v>3072</v>
      </c>
    </row>
    <row r="795" spans="1:65" s="2" customFormat="1" ht="39">
      <c r="A795" s="34"/>
      <c r="B795" s="35"/>
      <c r="C795" s="36"/>
      <c r="D795" s="203" t="s">
        <v>172</v>
      </c>
      <c r="E795" s="36"/>
      <c r="F795" s="213" t="s">
        <v>1248</v>
      </c>
      <c r="G795" s="36"/>
      <c r="H795" s="36"/>
      <c r="I795" s="214"/>
      <c r="J795" s="36"/>
      <c r="K795" s="36"/>
      <c r="L795" s="39"/>
      <c r="M795" s="215"/>
      <c r="N795" s="216"/>
      <c r="O795" s="71"/>
      <c r="P795" s="71"/>
      <c r="Q795" s="71"/>
      <c r="R795" s="71"/>
      <c r="S795" s="71"/>
      <c r="T795" s="72"/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T795" s="17" t="s">
        <v>172</v>
      </c>
      <c r="AU795" s="17" t="s">
        <v>85</v>
      </c>
    </row>
    <row r="796" spans="1:65" s="2" customFormat="1" ht="24.2" customHeight="1">
      <c r="A796" s="34"/>
      <c r="B796" s="35"/>
      <c r="C796" s="187" t="s">
        <v>3073</v>
      </c>
      <c r="D796" s="187" t="s">
        <v>155</v>
      </c>
      <c r="E796" s="188" t="s">
        <v>3074</v>
      </c>
      <c r="F796" s="189" t="s">
        <v>3075</v>
      </c>
      <c r="G796" s="190" t="s">
        <v>192</v>
      </c>
      <c r="H796" s="191">
        <v>1</v>
      </c>
      <c r="I796" s="192"/>
      <c r="J796" s="193">
        <f>ROUND(I796*H796,2)</f>
        <v>0</v>
      </c>
      <c r="K796" s="194"/>
      <c r="L796" s="39"/>
      <c r="M796" s="195" t="s">
        <v>1</v>
      </c>
      <c r="N796" s="196" t="s">
        <v>42</v>
      </c>
      <c r="O796" s="71"/>
      <c r="P796" s="197">
        <f>O796*H796</f>
        <v>0</v>
      </c>
      <c r="Q796" s="197">
        <v>0</v>
      </c>
      <c r="R796" s="197">
        <f>Q796*H796</f>
        <v>0</v>
      </c>
      <c r="S796" s="197">
        <v>0</v>
      </c>
      <c r="T796" s="198">
        <f>S796*H796</f>
        <v>0</v>
      </c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R796" s="199" t="s">
        <v>159</v>
      </c>
      <c r="AT796" s="199" t="s">
        <v>155</v>
      </c>
      <c r="AU796" s="199" t="s">
        <v>85</v>
      </c>
      <c r="AY796" s="17" t="s">
        <v>152</v>
      </c>
      <c r="BE796" s="200">
        <f>IF(N796="základní",J796,0)</f>
        <v>0</v>
      </c>
      <c r="BF796" s="200">
        <f>IF(N796="snížená",J796,0)</f>
        <v>0</v>
      </c>
      <c r="BG796" s="200">
        <f>IF(N796="zákl. přenesená",J796,0)</f>
        <v>0</v>
      </c>
      <c r="BH796" s="200">
        <f>IF(N796="sníž. přenesená",J796,0)</f>
        <v>0</v>
      </c>
      <c r="BI796" s="200">
        <f>IF(N796="nulová",J796,0)</f>
        <v>0</v>
      </c>
      <c r="BJ796" s="17" t="s">
        <v>85</v>
      </c>
      <c r="BK796" s="200">
        <f>ROUND(I796*H796,2)</f>
        <v>0</v>
      </c>
      <c r="BL796" s="17" t="s">
        <v>159</v>
      </c>
      <c r="BM796" s="199" t="s">
        <v>3076</v>
      </c>
    </row>
    <row r="797" spans="1:65" s="2" customFormat="1" ht="107.25">
      <c r="A797" s="34"/>
      <c r="B797" s="35"/>
      <c r="C797" s="36"/>
      <c r="D797" s="203" t="s">
        <v>172</v>
      </c>
      <c r="E797" s="36"/>
      <c r="F797" s="213" t="s">
        <v>3077</v>
      </c>
      <c r="G797" s="36"/>
      <c r="H797" s="36"/>
      <c r="I797" s="214"/>
      <c r="J797" s="36"/>
      <c r="K797" s="36"/>
      <c r="L797" s="39"/>
      <c r="M797" s="215"/>
      <c r="N797" s="216"/>
      <c r="O797" s="71"/>
      <c r="P797" s="71"/>
      <c r="Q797" s="71"/>
      <c r="R797" s="71"/>
      <c r="S797" s="71"/>
      <c r="T797" s="72"/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T797" s="17" t="s">
        <v>172</v>
      </c>
      <c r="AU797" s="17" t="s">
        <v>85</v>
      </c>
    </row>
    <row r="798" spans="1:65" s="12" customFormat="1" ht="25.9" customHeight="1">
      <c r="B798" s="171"/>
      <c r="C798" s="172"/>
      <c r="D798" s="173" t="s">
        <v>76</v>
      </c>
      <c r="E798" s="174" t="s">
        <v>3078</v>
      </c>
      <c r="F798" s="174" t="s">
        <v>3079</v>
      </c>
      <c r="G798" s="172"/>
      <c r="H798" s="172"/>
      <c r="I798" s="175"/>
      <c r="J798" s="176">
        <f>BK798</f>
        <v>0</v>
      </c>
      <c r="K798" s="172"/>
      <c r="L798" s="177"/>
      <c r="M798" s="178"/>
      <c r="N798" s="179"/>
      <c r="O798" s="179"/>
      <c r="P798" s="180">
        <f>SUM(P799:P815)</f>
        <v>0</v>
      </c>
      <c r="Q798" s="179"/>
      <c r="R798" s="180">
        <f>SUM(R799:R815)</f>
        <v>2.5999999999999999E-2</v>
      </c>
      <c r="S798" s="179"/>
      <c r="T798" s="181">
        <f>SUM(T799:T815)</f>
        <v>0</v>
      </c>
      <c r="AR798" s="182" t="s">
        <v>153</v>
      </c>
      <c r="AT798" s="183" t="s">
        <v>76</v>
      </c>
      <c r="AU798" s="183" t="s">
        <v>77</v>
      </c>
      <c r="AY798" s="182" t="s">
        <v>152</v>
      </c>
      <c r="BK798" s="184">
        <f>SUM(BK799:BK815)</f>
        <v>0</v>
      </c>
    </row>
    <row r="799" spans="1:65" s="2" customFormat="1" ht="33" customHeight="1">
      <c r="A799" s="34"/>
      <c r="B799" s="35"/>
      <c r="C799" s="187" t="s">
        <v>3080</v>
      </c>
      <c r="D799" s="187" t="s">
        <v>155</v>
      </c>
      <c r="E799" s="188" t="s">
        <v>3081</v>
      </c>
      <c r="F799" s="189" t="s">
        <v>3082</v>
      </c>
      <c r="G799" s="190" t="s">
        <v>198</v>
      </c>
      <c r="H799" s="191">
        <v>295</v>
      </c>
      <c r="I799" s="192"/>
      <c r="J799" s="193">
        <f>ROUND(I799*H799,2)</f>
        <v>0</v>
      </c>
      <c r="K799" s="194"/>
      <c r="L799" s="39"/>
      <c r="M799" s="195" t="s">
        <v>1</v>
      </c>
      <c r="N799" s="196" t="s">
        <v>42</v>
      </c>
      <c r="O799" s="71"/>
      <c r="P799" s="197">
        <f>O799*H799</f>
        <v>0</v>
      </c>
      <c r="Q799" s="197">
        <v>0</v>
      </c>
      <c r="R799" s="197">
        <f>Q799*H799</f>
        <v>0</v>
      </c>
      <c r="S799" s="197">
        <v>0</v>
      </c>
      <c r="T799" s="198">
        <f>S799*H799</f>
        <v>0</v>
      </c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R799" s="199" t="s">
        <v>270</v>
      </c>
      <c r="AT799" s="199" t="s">
        <v>155</v>
      </c>
      <c r="AU799" s="199" t="s">
        <v>85</v>
      </c>
      <c r="AY799" s="17" t="s">
        <v>152</v>
      </c>
      <c r="BE799" s="200">
        <f>IF(N799="základní",J799,0)</f>
        <v>0</v>
      </c>
      <c r="BF799" s="200">
        <f>IF(N799="snížená",J799,0)</f>
        <v>0</v>
      </c>
      <c r="BG799" s="200">
        <f>IF(N799="zákl. přenesená",J799,0)</f>
        <v>0</v>
      </c>
      <c r="BH799" s="200">
        <f>IF(N799="sníž. přenesená",J799,0)</f>
        <v>0</v>
      </c>
      <c r="BI799" s="200">
        <f>IF(N799="nulová",J799,0)</f>
        <v>0</v>
      </c>
      <c r="BJ799" s="17" t="s">
        <v>85</v>
      </c>
      <c r="BK799" s="200">
        <f>ROUND(I799*H799,2)</f>
        <v>0</v>
      </c>
      <c r="BL799" s="17" t="s">
        <v>270</v>
      </c>
      <c r="BM799" s="199" t="s">
        <v>3083</v>
      </c>
    </row>
    <row r="800" spans="1:65" s="13" customFormat="1" ht="11.25">
      <c r="B800" s="201"/>
      <c r="C800" s="202"/>
      <c r="D800" s="203" t="s">
        <v>161</v>
      </c>
      <c r="E800" s="204" t="s">
        <v>1</v>
      </c>
      <c r="F800" s="205" t="s">
        <v>3084</v>
      </c>
      <c r="G800" s="202"/>
      <c r="H800" s="206">
        <v>30</v>
      </c>
      <c r="I800" s="207"/>
      <c r="J800" s="202"/>
      <c r="K800" s="202"/>
      <c r="L800" s="208"/>
      <c r="M800" s="209"/>
      <c r="N800" s="210"/>
      <c r="O800" s="210"/>
      <c r="P800" s="210"/>
      <c r="Q800" s="210"/>
      <c r="R800" s="210"/>
      <c r="S800" s="210"/>
      <c r="T800" s="211"/>
      <c r="AT800" s="212" t="s">
        <v>161</v>
      </c>
      <c r="AU800" s="212" t="s">
        <v>85</v>
      </c>
      <c r="AV800" s="13" t="s">
        <v>87</v>
      </c>
      <c r="AW800" s="13" t="s">
        <v>34</v>
      </c>
      <c r="AX800" s="13" t="s">
        <v>77</v>
      </c>
      <c r="AY800" s="212" t="s">
        <v>152</v>
      </c>
    </row>
    <row r="801" spans="1:65" s="13" customFormat="1" ht="11.25">
      <c r="B801" s="201"/>
      <c r="C801" s="202"/>
      <c r="D801" s="203" t="s">
        <v>161</v>
      </c>
      <c r="E801" s="204" t="s">
        <v>1</v>
      </c>
      <c r="F801" s="205" t="s">
        <v>3085</v>
      </c>
      <c r="G801" s="202"/>
      <c r="H801" s="206">
        <v>35</v>
      </c>
      <c r="I801" s="207"/>
      <c r="J801" s="202"/>
      <c r="K801" s="202"/>
      <c r="L801" s="208"/>
      <c r="M801" s="209"/>
      <c r="N801" s="210"/>
      <c r="O801" s="210"/>
      <c r="P801" s="210"/>
      <c r="Q801" s="210"/>
      <c r="R801" s="210"/>
      <c r="S801" s="210"/>
      <c r="T801" s="211"/>
      <c r="AT801" s="212" t="s">
        <v>161</v>
      </c>
      <c r="AU801" s="212" t="s">
        <v>85</v>
      </c>
      <c r="AV801" s="13" t="s">
        <v>87</v>
      </c>
      <c r="AW801" s="13" t="s">
        <v>34</v>
      </c>
      <c r="AX801" s="13" t="s">
        <v>77</v>
      </c>
      <c r="AY801" s="212" t="s">
        <v>152</v>
      </c>
    </row>
    <row r="802" spans="1:65" s="13" customFormat="1" ht="11.25">
      <c r="B802" s="201"/>
      <c r="C802" s="202"/>
      <c r="D802" s="203" t="s">
        <v>161</v>
      </c>
      <c r="E802" s="204" t="s">
        <v>1</v>
      </c>
      <c r="F802" s="205" t="s">
        <v>3086</v>
      </c>
      <c r="G802" s="202"/>
      <c r="H802" s="206">
        <v>30</v>
      </c>
      <c r="I802" s="207"/>
      <c r="J802" s="202"/>
      <c r="K802" s="202"/>
      <c r="L802" s="208"/>
      <c r="M802" s="209"/>
      <c r="N802" s="210"/>
      <c r="O802" s="210"/>
      <c r="P802" s="210"/>
      <c r="Q802" s="210"/>
      <c r="R802" s="210"/>
      <c r="S802" s="210"/>
      <c r="T802" s="211"/>
      <c r="AT802" s="212" t="s">
        <v>161</v>
      </c>
      <c r="AU802" s="212" t="s">
        <v>85</v>
      </c>
      <c r="AV802" s="13" t="s">
        <v>87</v>
      </c>
      <c r="AW802" s="13" t="s">
        <v>34</v>
      </c>
      <c r="AX802" s="13" t="s">
        <v>77</v>
      </c>
      <c r="AY802" s="212" t="s">
        <v>152</v>
      </c>
    </row>
    <row r="803" spans="1:65" s="13" customFormat="1" ht="11.25">
      <c r="B803" s="201"/>
      <c r="C803" s="202"/>
      <c r="D803" s="203" t="s">
        <v>161</v>
      </c>
      <c r="E803" s="204" t="s">
        <v>1</v>
      </c>
      <c r="F803" s="205" t="s">
        <v>3087</v>
      </c>
      <c r="G803" s="202"/>
      <c r="H803" s="206">
        <v>30</v>
      </c>
      <c r="I803" s="207"/>
      <c r="J803" s="202"/>
      <c r="K803" s="202"/>
      <c r="L803" s="208"/>
      <c r="M803" s="209"/>
      <c r="N803" s="210"/>
      <c r="O803" s="210"/>
      <c r="P803" s="210"/>
      <c r="Q803" s="210"/>
      <c r="R803" s="210"/>
      <c r="S803" s="210"/>
      <c r="T803" s="211"/>
      <c r="AT803" s="212" t="s">
        <v>161</v>
      </c>
      <c r="AU803" s="212" t="s">
        <v>85</v>
      </c>
      <c r="AV803" s="13" t="s">
        <v>87</v>
      </c>
      <c r="AW803" s="13" t="s">
        <v>34</v>
      </c>
      <c r="AX803" s="13" t="s">
        <v>77</v>
      </c>
      <c r="AY803" s="212" t="s">
        <v>152</v>
      </c>
    </row>
    <row r="804" spans="1:65" s="13" customFormat="1" ht="11.25">
      <c r="B804" s="201"/>
      <c r="C804" s="202"/>
      <c r="D804" s="203" t="s">
        <v>161</v>
      </c>
      <c r="E804" s="204" t="s">
        <v>1</v>
      </c>
      <c r="F804" s="205" t="s">
        <v>3088</v>
      </c>
      <c r="G804" s="202"/>
      <c r="H804" s="206">
        <v>130</v>
      </c>
      <c r="I804" s="207"/>
      <c r="J804" s="202"/>
      <c r="K804" s="202"/>
      <c r="L804" s="208"/>
      <c r="M804" s="209"/>
      <c r="N804" s="210"/>
      <c r="O804" s="210"/>
      <c r="P804" s="210"/>
      <c r="Q804" s="210"/>
      <c r="R804" s="210"/>
      <c r="S804" s="210"/>
      <c r="T804" s="211"/>
      <c r="AT804" s="212" t="s">
        <v>161</v>
      </c>
      <c r="AU804" s="212" t="s">
        <v>85</v>
      </c>
      <c r="AV804" s="13" t="s">
        <v>87</v>
      </c>
      <c r="AW804" s="13" t="s">
        <v>34</v>
      </c>
      <c r="AX804" s="13" t="s">
        <v>77</v>
      </c>
      <c r="AY804" s="212" t="s">
        <v>152</v>
      </c>
    </row>
    <row r="805" spans="1:65" s="13" customFormat="1" ht="11.25">
      <c r="B805" s="201"/>
      <c r="C805" s="202"/>
      <c r="D805" s="203" t="s">
        <v>161</v>
      </c>
      <c r="E805" s="204" t="s">
        <v>1</v>
      </c>
      <c r="F805" s="205" t="s">
        <v>3089</v>
      </c>
      <c r="G805" s="202"/>
      <c r="H805" s="206">
        <v>40</v>
      </c>
      <c r="I805" s="207"/>
      <c r="J805" s="202"/>
      <c r="K805" s="202"/>
      <c r="L805" s="208"/>
      <c r="M805" s="209"/>
      <c r="N805" s="210"/>
      <c r="O805" s="210"/>
      <c r="P805" s="210"/>
      <c r="Q805" s="210"/>
      <c r="R805" s="210"/>
      <c r="S805" s="210"/>
      <c r="T805" s="211"/>
      <c r="AT805" s="212" t="s">
        <v>161</v>
      </c>
      <c r="AU805" s="212" t="s">
        <v>85</v>
      </c>
      <c r="AV805" s="13" t="s">
        <v>87</v>
      </c>
      <c r="AW805" s="13" t="s">
        <v>34</v>
      </c>
      <c r="AX805" s="13" t="s">
        <v>77</v>
      </c>
      <c r="AY805" s="212" t="s">
        <v>152</v>
      </c>
    </row>
    <row r="806" spans="1:65" s="14" customFormat="1" ht="11.25">
      <c r="B806" s="217"/>
      <c r="C806" s="218"/>
      <c r="D806" s="203" t="s">
        <v>161</v>
      </c>
      <c r="E806" s="219" t="s">
        <v>1</v>
      </c>
      <c r="F806" s="220" t="s">
        <v>203</v>
      </c>
      <c r="G806" s="218"/>
      <c r="H806" s="221">
        <v>295</v>
      </c>
      <c r="I806" s="222"/>
      <c r="J806" s="218"/>
      <c r="K806" s="218"/>
      <c r="L806" s="223"/>
      <c r="M806" s="224"/>
      <c r="N806" s="225"/>
      <c r="O806" s="225"/>
      <c r="P806" s="225"/>
      <c r="Q806" s="225"/>
      <c r="R806" s="225"/>
      <c r="S806" s="225"/>
      <c r="T806" s="226"/>
      <c r="AT806" s="227" t="s">
        <v>161</v>
      </c>
      <c r="AU806" s="227" t="s">
        <v>85</v>
      </c>
      <c r="AV806" s="14" t="s">
        <v>159</v>
      </c>
      <c r="AW806" s="14" t="s">
        <v>34</v>
      </c>
      <c r="AX806" s="14" t="s">
        <v>85</v>
      </c>
      <c r="AY806" s="227" t="s">
        <v>152</v>
      </c>
    </row>
    <row r="807" spans="1:65" s="2" customFormat="1" ht="16.5" customHeight="1">
      <c r="A807" s="34"/>
      <c r="B807" s="35"/>
      <c r="C807" s="187" t="s">
        <v>3090</v>
      </c>
      <c r="D807" s="187" t="s">
        <v>155</v>
      </c>
      <c r="E807" s="188" t="s">
        <v>812</v>
      </c>
      <c r="F807" s="189" t="s">
        <v>813</v>
      </c>
      <c r="G807" s="190" t="s">
        <v>170</v>
      </c>
      <c r="H807" s="191">
        <v>1</v>
      </c>
      <c r="I807" s="192"/>
      <c r="J807" s="193">
        <f>ROUND(I807*H807,2)</f>
        <v>0</v>
      </c>
      <c r="K807" s="194"/>
      <c r="L807" s="39"/>
      <c r="M807" s="195" t="s">
        <v>1</v>
      </c>
      <c r="N807" s="196" t="s">
        <v>42</v>
      </c>
      <c r="O807" s="71"/>
      <c r="P807" s="197">
        <f>O807*H807</f>
        <v>0</v>
      </c>
      <c r="Q807" s="197">
        <v>0</v>
      </c>
      <c r="R807" s="197">
        <f>Q807*H807</f>
        <v>0</v>
      </c>
      <c r="S807" s="197">
        <v>0</v>
      </c>
      <c r="T807" s="198">
        <f>S807*H807</f>
        <v>0</v>
      </c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R807" s="199" t="s">
        <v>270</v>
      </c>
      <c r="AT807" s="199" t="s">
        <v>155</v>
      </c>
      <c r="AU807" s="199" t="s">
        <v>85</v>
      </c>
      <c r="AY807" s="17" t="s">
        <v>152</v>
      </c>
      <c r="BE807" s="200">
        <f>IF(N807="základní",J807,0)</f>
        <v>0</v>
      </c>
      <c r="BF807" s="200">
        <f>IF(N807="snížená",J807,0)</f>
        <v>0</v>
      </c>
      <c r="BG807" s="200">
        <f>IF(N807="zákl. přenesená",J807,0)</f>
        <v>0</v>
      </c>
      <c r="BH807" s="200">
        <f>IF(N807="sníž. přenesená",J807,0)</f>
        <v>0</v>
      </c>
      <c r="BI807" s="200">
        <f>IF(N807="nulová",J807,0)</f>
        <v>0</v>
      </c>
      <c r="BJ807" s="17" t="s">
        <v>85</v>
      </c>
      <c r="BK807" s="200">
        <f>ROUND(I807*H807,2)</f>
        <v>0</v>
      </c>
      <c r="BL807" s="17" t="s">
        <v>270</v>
      </c>
      <c r="BM807" s="199" t="s">
        <v>3091</v>
      </c>
    </row>
    <row r="808" spans="1:65" s="13" customFormat="1" ht="11.25">
      <c r="B808" s="201"/>
      <c r="C808" s="202"/>
      <c r="D808" s="203" t="s">
        <v>161</v>
      </c>
      <c r="E808" s="204" t="s">
        <v>1</v>
      </c>
      <c r="F808" s="205" t="s">
        <v>815</v>
      </c>
      <c r="G808" s="202"/>
      <c r="H808" s="206">
        <v>1</v>
      </c>
      <c r="I808" s="207"/>
      <c r="J808" s="202"/>
      <c r="K808" s="202"/>
      <c r="L808" s="208"/>
      <c r="M808" s="209"/>
      <c r="N808" s="210"/>
      <c r="O808" s="210"/>
      <c r="P808" s="210"/>
      <c r="Q808" s="210"/>
      <c r="R808" s="210"/>
      <c r="S808" s="210"/>
      <c r="T808" s="211"/>
      <c r="AT808" s="212" t="s">
        <v>161</v>
      </c>
      <c r="AU808" s="212" t="s">
        <v>85</v>
      </c>
      <c r="AV808" s="13" t="s">
        <v>87</v>
      </c>
      <c r="AW808" s="13" t="s">
        <v>34</v>
      </c>
      <c r="AX808" s="13" t="s">
        <v>85</v>
      </c>
      <c r="AY808" s="212" t="s">
        <v>152</v>
      </c>
    </row>
    <row r="809" spans="1:65" s="2" customFormat="1" ht="24.2" customHeight="1">
      <c r="A809" s="34"/>
      <c r="B809" s="35"/>
      <c r="C809" s="228" t="s">
        <v>3092</v>
      </c>
      <c r="D809" s="228" t="s">
        <v>263</v>
      </c>
      <c r="E809" s="229" t="s">
        <v>816</v>
      </c>
      <c r="F809" s="230" t="s">
        <v>3093</v>
      </c>
      <c r="G809" s="231" t="s">
        <v>170</v>
      </c>
      <c r="H809" s="232">
        <v>1</v>
      </c>
      <c r="I809" s="233"/>
      <c r="J809" s="234">
        <f>ROUND(I809*H809,2)</f>
        <v>0</v>
      </c>
      <c r="K809" s="235"/>
      <c r="L809" s="236"/>
      <c r="M809" s="237" t="s">
        <v>1</v>
      </c>
      <c r="N809" s="238" t="s">
        <v>42</v>
      </c>
      <c r="O809" s="71"/>
      <c r="P809" s="197">
        <f>O809*H809</f>
        <v>0</v>
      </c>
      <c r="Q809" s="197">
        <v>2.5999999999999999E-2</v>
      </c>
      <c r="R809" s="197">
        <f>Q809*H809</f>
        <v>2.5999999999999999E-2</v>
      </c>
      <c r="S809" s="197">
        <v>0</v>
      </c>
      <c r="T809" s="198">
        <f>S809*H809</f>
        <v>0</v>
      </c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R809" s="199" t="s">
        <v>195</v>
      </c>
      <c r="AT809" s="199" t="s">
        <v>263</v>
      </c>
      <c r="AU809" s="199" t="s">
        <v>85</v>
      </c>
      <c r="AY809" s="17" t="s">
        <v>152</v>
      </c>
      <c r="BE809" s="200">
        <f>IF(N809="základní",J809,0)</f>
        <v>0</v>
      </c>
      <c r="BF809" s="200">
        <f>IF(N809="snížená",J809,0)</f>
        <v>0</v>
      </c>
      <c r="BG809" s="200">
        <f>IF(N809="zákl. přenesená",J809,0)</f>
        <v>0</v>
      </c>
      <c r="BH809" s="200">
        <f>IF(N809="sníž. přenesená",J809,0)</f>
        <v>0</v>
      </c>
      <c r="BI809" s="200">
        <f>IF(N809="nulová",J809,0)</f>
        <v>0</v>
      </c>
      <c r="BJ809" s="17" t="s">
        <v>85</v>
      </c>
      <c r="BK809" s="200">
        <f>ROUND(I809*H809,2)</f>
        <v>0</v>
      </c>
      <c r="BL809" s="17" t="s">
        <v>159</v>
      </c>
      <c r="BM809" s="199" t="s">
        <v>3094</v>
      </c>
    </row>
    <row r="810" spans="1:65" s="2" customFormat="1" ht="24.2" customHeight="1">
      <c r="A810" s="34"/>
      <c r="B810" s="35"/>
      <c r="C810" s="187" t="s">
        <v>3095</v>
      </c>
      <c r="D810" s="187" t="s">
        <v>155</v>
      </c>
      <c r="E810" s="188" t="s">
        <v>3096</v>
      </c>
      <c r="F810" s="189" t="s">
        <v>3097</v>
      </c>
      <c r="G810" s="190" t="s">
        <v>170</v>
      </c>
      <c r="H810" s="191">
        <v>1</v>
      </c>
      <c r="I810" s="192"/>
      <c r="J810" s="193">
        <f>ROUND(I810*H810,2)</f>
        <v>0</v>
      </c>
      <c r="K810" s="194"/>
      <c r="L810" s="39"/>
      <c r="M810" s="195" t="s">
        <v>1</v>
      </c>
      <c r="N810" s="196" t="s">
        <v>42</v>
      </c>
      <c r="O810" s="71"/>
      <c r="P810" s="197">
        <f>O810*H810</f>
        <v>0</v>
      </c>
      <c r="Q810" s="197">
        <v>0</v>
      </c>
      <c r="R810" s="197">
        <f>Q810*H810</f>
        <v>0</v>
      </c>
      <c r="S810" s="197">
        <v>0</v>
      </c>
      <c r="T810" s="198">
        <f>S810*H810</f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199" t="s">
        <v>270</v>
      </c>
      <c r="AT810" s="199" t="s">
        <v>155</v>
      </c>
      <c r="AU810" s="199" t="s">
        <v>85</v>
      </c>
      <c r="AY810" s="17" t="s">
        <v>152</v>
      </c>
      <c r="BE810" s="200">
        <f>IF(N810="základní",J810,0)</f>
        <v>0</v>
      </c>
      <c r="BF810" s="200">
        <f>IF(N810="snížená",J810,0)</f>
        <v>0</v>
      </c>
      <c r="BG810" s="200">
        <f>IF(N810="zákl. přenesená",J810,0)</f>
        <v>0</v>
      </c>
      <c r="BH810" s="200">
        <f>IF(N810="sníž. přenesená",J810,0)</f>
        <v>0</v>
      </c>
      <c r="BI810" s="200">
        <f>IF(N810="nulová",J810,0)</f>
        <v>0</v>
      </c>
      <c r="BJ810" s="17" t="s">
        <v>85</v>
      </c>
      <c r="BK810" s="200">
        <f>ROUND(I810*H810,2)</f>
        <v>0</v>
      </c>
      <c r="BL810" s="17" t="s">
        <v>270</v>
      </c>
      <c r="BM810" s="199" t="s">
        <v>3098</v>
      </c>
    </row>
    <row r="811" spans="1:65" s="2" customFormat="1" ht="24.2" customHeight="1">
      <c r="A811" s="34"/>
      <c r="B811" s="35"/>
      <c r="C811" s="187" t="s">
        <v>3099</v>
      </c>
      <c r="D811" s="187" t="s">
        <v>155</v>
      </c>
      <c r="E811" s="188" t="s">
        <v>3100</v>
      </c>
      <c r="F811" s="189" t="s">
        <v>3101</v>
      </c>
      <c r="G811" s="190" t="s">
        <v>192</v>
      </c>
      <c r="H811" s="191">
        <v>1</v>
      </c>
      <c r="I811" s="192"/>
      <c r="J811" s="193">
        <f>ROUND(I811*H811,2)</f>
        <v>0</v>
      </c>
      <c r="K811" s="194"/>
      <c r="L811" s="39"/>
      <c r="M811" s="195" t="s">
        <v>1</v>
      </c>
      <c r="N811" s="196" t="s">
        <v>42</v>
      </c>
      <c r="O811" s="71"/>
      <c r="P811" s="197">
        <f>O811*H811</f>
        <v>0</v>
      </c>
      <c r="Q811" s="197">
        <v>0</v>
      </c>
      <c r="R811" s="197">
        <f>Q811*H811</f>
        <v>0</v>
      </c>
      <c r="S811" s="197">
        <v>0</v>
      </c>
      <c r="T811" s="198">
        <f>S811*H811</f>
        <v>0</v>
      </c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R811" s="199" t="s">
        <v>270</v>
      </c>
      <c r="AT811" s="199" t="s">
        <v>155</v>
      </c>
      <c r="AU811" s="199" t="s">
        <v>85</v>
      </c>
      <c r="AY811" s="17" t="s">
        <v>152</v>
      </c>
      <c r="BE811" s="200">
        <f>IF(N811="základní",J811,0)</f>
        <v>0</v>
      </c>
      <c r="BF811" s="200">
        <f>IF(N811="snížená",J811,0)</f>
        <v>0</v>
      </c>
      <c r="BG811" s="200">
        <f>IF(N811="zákl. přenesená",J811,0)</f>
        <v>0</v>
      </c>
      <c r="BH811" s="200">
        <f>IF(N811="sníž. přenesená",J811,0)</f>
        <v>0</v>
      </c>
      <c r="BI811" s="200">
        <f>IF(N811="nulová",J811,0)</f>
        <v>0</v>
      </c>
      <c r="BJ811" s="17" t="s">
        <v>85</v>
      </c>
      <c r="BK811" s="200">
        <f>ROUND(I811*H811,2)</f>
        <v>0</v>
      </c>
      <c r="BL811" s="17" t="s">
        <v>270</v>
      </c>
      <c r="BM811" s="199" t="s">
        <v>3102</v>
      </c>
    </row>
    <row r="812" spans="1:65" s="2" customFormat="1" ht="44.25" customHeight="1">
      <c r="A812" s="34"/>
      <c r="B812" s="35"/>
      <c r="C812" s="187" t="s">
        <v>3103</v>
      </c>
      <c r="D812" s="187" t="s">
        <v>155</v>
      </c>
      <c r="E812" s="188" t="s">
        <v>3104</v>
      </c>
      <c r="F812" s="189" t="s">
        <v>3105</v>
      </c>
      <c r="G812" s="190" t="s">
        <v>192</v>
      </c>
      <c r="H812" s="191">
        <v>1</v>
      </c>
      <c r="I812" s="192"/>
      <c r="J812" s="193">
        <f>ROUND(I812*H812,2)</f>
        <v>0</v>
      </c>
      <c r="K812" s="194"/>
      <c r="L812" s="39"/>
      <c r="M812" s="195" t="s">
        <v>1</v>
      </c>
      <c r="N812" s="196" t="s">
        <v>42</v>
      </c>
      <c r="O812" s="71"/>
      <c r="P812" s="197">
        <f>O812*H812</f>
        <v>0</v>
      </c>
      <c r="Q812" s="197">
        <v>0</v>
      </c>
      <c r="R812" s="197">
        <f>Q812*H812</f>
        <v>0</v>
      </c>
      <c r="S812" s="197">
        <v>0</v>
      </c>
      <c r="T812" s="198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199" t="s">
        <v>270</v>
      </c>
      <c r="AT812" s="199" t="s">
        <v>155</v>
      </c>
      <c r="AU812" s="199" t="s">
        <v>85</v>
      </c>
      <c r="AY812" s="17" t="s">
        <v>152</v>
      </c>
      <c r="BE812" s="200">
        <f>IF(N812="základní",J812,0)</f>
        <v>0</v>
      </c>
      <c r="BF812" s="200">
        <f>IF(N812="snížená",J812,0)</f>
        <v>0</v>
      </c>
      <c r="BG812" s="200">
        <f>IF(N812="zákl. přenesená",J812,0)</f>
        <v>0</v>
      </c>
      <c r="BH812" s="200">
        <f>IF(N812="sníž. přenesená",J812,0)</f>
        <v>0</v>
      </c>
      <c r="BI812" s="200">
        <f>IF(N812="nulová",J812,0)</f>
        <v>0</v>
      </c>
      <c r="BJ812" s="17" t="s">
        <v>85</v>
      </c>
      <c r="BK812" s="200">
        <f>ROUND(I812*H812,2)</f>
        <v>0</v>
      </c>
      <c r="BL812" s="17" t="s">
        <v>270</v>
      </c>
      <c r="BM812" s="199" t="s">
        <v>3106</v>
      </c>
    </row>
    <row r="813" spans="1:65" s="2" customFormat="1" ht="97.5">
      <c r="A813" s="34"/>
      <c r="B813" s="35"/>
      <c r="C813" s="36"/>
      <c r="D813" s="203" t="s">
        <v>172</v>
      </c>
      <c r="E813" s="36"/>
      <c r="F813" s="213" t="s">
        <v>3107</v>
      </c>
      <c r="G813" s="36"/>
      <c r="H813" s="36"/>
      <c r="I813" s="214"/>
      <c r="J813" s="36"/>
      <c r="K813" s="36"/>
      <c r="L813" s="39"/>
      <c r="M813" s="215"/>
      <c r="N813" s="216"/>
      <c r="O813" s="71"/>
      <c r="P813" s="71"/>
      <c r="Q813" s="71"/>
      <c r="R813" s="71"/>
      <c r="S813" s="71"/>
      <c r="T813" s="72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T813" s="17" t="s">
        <v>172</v>
      </c>
      <c r="AU813" s="17" t="s">
        <v>85</v>
      </c>
    </row>
    <row r="814" spans="1:65" s="2" customFormat="1" ht="33" customHeight="1">
      <c r="A814" s="34"/>
      <c r="B814" s="35"/>
      <c r="C814" s="187" t="s">
        <v>3108</v>
      </c>
      <c r="D814" s="187" t="s">
        <v>155</v>
      </c>
      <c r="E814" s="188" t="s">
        <v>3109</v>
      </c>
      <c r="F814" s="189" t="s">
        <v>3110</v>
      </c>
      <c r="G814" s="190" t="s">
        <v>192</v>
      </c>
      <c r="H814" s="191">
        <v>1</v>
      </c>
      <c r="I814" s="192"/>
      <c r="J814" s="193">
        <f>ROUND(I814*H814,2)</f>
        <v>0</v>
      </c>
      <c r="K814" s="194"/>
      <c r="L814" s="39"/>
      <c r="M814" s="195" t="s">
        <v>1</v>
      </c>
      <c r="N814" s="196" t="s">
        <v>42</v>
      </c>
      <c r="O814" s="71"/>
      <c r="P814" s="197">
        <f>O814*H814</f>
        <v>0</v>
      </c>
      <c r="Q814" s="197">
        <v>0</v>
      </c>
      <c r="R814" s="197">
        <f>Q814*H814</f>
        <v>0</v>
      </c>
      <c r="S814" s="197">
        <v>0</v>
      </c>
      <c r="T814" s="198">
        <f>S814*H814</f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199" t="s">
        <v>270</v>
      </c>
      <c r="AT814" s="199" t="s">
        <v>155</v>
      </c>
      <c r="AU814" s="199" t="s">
        <v>85</v>
      </c>
      <c r="AY814" s="17" t="s">
        <v>152</v>
      </c>
      <c r="BE814" s="200">
        <f>IF(N814="základní",J814,0)</f>
        <v>0</v>
      </c>
      <c r="BF814" s="200">
        <f>IF(N814="snížená",J814,0)</f>
        <v>0</v>
      </c>
      <c r="BG814" s="200">
        <f>IF(N814="zákl. přenesená",J814,0)</f>
        <v>0</v>
      </c>
      <c r="BH814" s="200">
        <f>IF(N814="sníž. přenesená",J814,0)</f>
        <v>0</v>
      </c>
      <c r="BI814" s="200">
        <f>IF(N814="nulová",J814,0)</f>
        <v>0</v>
      </c>
      <c r="BJ814" s="17" t="s">
        <v>85</v>
      </c>
      <c r="BK814" s="200">
        <f>ROUND(I814*H814,2)</f>
        <v>0</v>
      </c>
      <c r="BL814" s="17" t="s">
        <v>270</v>
      </c>
      <c r="BM814" s="199" t="s">
        <v>3111</v>
      </c>
    </row>
    <row r="815" spans="1:65" s="2" customFormat="1" ht="21.75" customHeight="1">
      <c r="A815" s="34"/>
      <c r="B815" s="35"/>
      <c r="C815" s="187" t="s">
        <v>3112</v>
      </c>
      <c r="D815" s="187" t="s">
        <v>155</v>
      </c>
      <c r="E815" s="188" t="s">
        <v>3113</v>
      </c>
      <c r="F815" s="189" t="s">
        <v>3114</v>
      </c>
      <c r="G815" s="190" t="s">
        <v>192</v>
      </c>
      <c r="H815" s="191">
        <v>1</v>
      </c>
      <c r="I815" s="192"/>
      <c r="J815" s="193">
        <f>ROUND(I815*H815,2)</f>
        <v>0</v>
      </c>
      <c r="K815" s="194"/>
      <c r="L815" s="39"/>
      <c r="M815" s="258" t="s">
        <v>1</v>
      </c>
      <c r="N815" s="259" t="s">
        <v>42</v>
      </c>
      <c r="O815" s="256"/>
      <c r="P815" s="260">
        <f>O815*H815</f>
        <v>0</v>
      </c>
      <c r="Q815" s="260">
        <v>0</v>
      </c>
      <c r="R815" s="260">
        <f>Q815*H815</f>
        <v>0</v>
      </c>
      <c r="S815" s="260">
        <v>0</v>
      </c>
      <c r="T815" s="261">
        <f>S815*H815</f>
        <v>0</v>
      </c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R815" s="199" t="s">
        <v>270</v>
      </c>
      <c r="AT815" s="199" t="s">
        <v>155</v>
      </c>
      <c r="AU815" s="199" t="s">
        <v>85</v>
      </c>
      <c r="AY815" s="17" t="s">
        <v>152</v>
      </c>
      <c r="BE815" s="200">
        <f>IF(N815="základní",J815,0)</f>
        <v>0</v>
      </c>
      <c r="BF815" s="200">
        <f>IF(N815="snížená",J815,0)</f>
        <v>0</v>
      </c>
      <c r="BG815" s="200">
        <f>IF(N815="zákl. přenesená",J815,0)</f>
        <v>0</v>
      </c>
      <c r="BH815" s="200">
        <f>IF(N815="sníž. přenesená",J815,0)</f>
        <v>0</v>
      </c>
      <c r="BI815" s="200">
        <f>IF(N815="nulová",J815,0)</f>
        <v>0</v>
      </c>
      <c r="BJ815" s="17" t="s">
        <v>85</v>
      </c>
      <c r="BK815" s="200">
        <f>ROUND(I815*H815,2)</f>
        <v>0</v>
      </c>
      <c r="BL815" s="17" t="s">
        <v>270</v>
      </c>
      <c r="BM815" s="199" t="s">
        <v>3115</v>
      </c>
    </row>
    <row r="816" spans="1:65" s="2" customFormat="1" ht="6.95" customHeight="1">
      <c r="A816" s="34"/>
      <c r="B816" s="54"/>
      <c r="C816" s="55"/>
      <c r="D816" s="55"/>
      <c r="E816" s="55"/>
      <c r="F816" s="55"/>
      <c r="G816" s="55"/>
      <c r="H816" s="55"/>
      <c r="I816" s="55"/>
      <c r="J816" s="55"/>
      <c r="K816" s="55"/>
      <c r="L816" s="39"/>
      <c r="M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</row>
  </sheetData>
  <sheetProtection password="C1E4" sheet="1" objects="1" scenarios="1" formatColumns="0" formatRows="0" autoFilter="0"/>
  <autoFilter ref="C148:K815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1"/>
  <sheetViews>
    <sheetView showGridLines="0" workbookViewId="0">
      <selection activeCell="E24" sqref="E2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3" t="str">
        <f>'Rekapitulace zakázky'!K6</f>
        <v>Vrané nad Vltavou ON - oprava</v>
      </c>
      <c r="F7" s="304"/>
      <c r="G7" s="304"/>
      <c r="H7" s="304"/>
      <c r="L7" s="20"/>
    </row>
    <row r="8" spans="1:46" s="2" customFormat="1" ht="12" customHeight="1">
      <c r="A8" s="34"/>
      <c r="B8" s="39"/>
      <c r="C8" s="34"/>
      <c r="D8" s="112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3116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116</v>
      </c>
      <c r="G12" s="34"/>
      <c r="H12" s="34"/>
      <c r="I12" s="112" t="s">
        <v>22</v>
      </c>
      <c r="J12" s="114" t="str">
        <f>'Rekapitulace zakázky'!AN8</f>
        <v>9. 3. 2023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zakázky'!E14</f>
        <v>Vyplň údaj</v>
      </c>
      <c r="F18" s="308"/>
      <c r="G18" s="308"/>
      <c r="H18" s="308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9" t="s">
        <v>1</v>
      </c>
      <c r="F27" s="309"/>
      <c r="G27" s="309"/>
      <c r="H27" s="30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ROUND((SUM(BE137:BE430)),  2)</f>
        <v>0</v>
      </c>
      <c r="G33" s="34"/>
      <c r="H33" s="34"/>
      <c r="I33" s="124">
        <v>0.21</v>
      </c>
      <c r="J33" s="123">
        <f>ROUND(((SUM(BE137:BE430))*I33),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ROUND((SUM(BF137:BF430)),  2)</f>
        <v>0</v>
      </c>
      <c r="G34" s="34"/>
      <c r="H34" s="34"/>
      <c r="I34" s="124">
        <v>0.15</v>
      </c>
      <c r="J34" s="123">
        <f>ROUND(((SUM(BF137:BF430))*I34),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ROUND((SUM(BG137:BG430)),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ROUND((SUM(BH137:BH430)),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ROUND((SUM(BI137:BI430)),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0" t="str">
        <f>E7</f>
        <v>Vrané nad Vltavou ON - oprava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2" t="str">
        <f>E9</f>
        <v>005 - Oprava veřejných WC</v>
      </c>
      <c r="F87" s="312"/>
      <c r="G87" s="312"/>
      <c r="H87" s="31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Vrané nad Vltavou</v>
      </c>
      <c r="G89" s="36"/>
      <c r="H89" s="36"/>
      <c r="I89" s="29" t="s">
        <v>22</v>
      </c>
      <c r="J89" s="66" t="str">
        <f>IF(J12="","",J12)</f>
        <v>9. 3. 2023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J137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2:12" s="9" customFormat="1" ht="24.95" customHeight="1">
      <c r="B97" s="147"/>
      <c r="C97" s="148"/>
      <c r="D97" s="149" t="s">
        <v>122</v>
      </c>
      <c r="E97" s="150"/>
      <c r="F97" s="150"/>
      <c r="G97" s="150"/>
      <c r="H97" s="150"/>
      <c r="I97" s="150"/>
      <c r="J97" s="151">
        <f>J138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123</v>
      </c>
      <c r="E98" s="156"/>
      <c r="F98" s="156"/>
      <c r="G98" s="156"/>
      <c r="H98" s="156"/>
      <c r="I98" s="156"/>
      <c r="J98" s="157">
        <f>J139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598</v>
      </c>
      <c r="E99" s="156"/>
      <c r="F99" s="156"/>
      <c r="G99" s="156"/>
      <c r="H99" s="156"/>
      <c r="I99" s="156"/>
      <c r="J99" s="157">
        <f>J151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599</v>
      </c>
      <c r="E100" s="156"/>
      <c r="F100" s="156"/>
      <c r="G100" s="156"/>
      <c r="H100" s="156"/>
      <c r="I100" s="156"/>
      <c r="J100" s="157">
        <f>J182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125</v>
      </c>
      <c r="E101" s="156"/>
      <c r="F101" s="156"/>
      <c r="G101" s="156"/>
      <c r="H101" s="156"/>
      <c r="I101" s="156"/>
      <c r="J101" s="157">
        <f>J209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126</v>
      </c>
      <c r="E102" s="156"/>
      <c r="F102" s="156"/>
      <c r="G102" s="156"/>
      <c r="H102" s="156"/>
      <c r="I102" s="156"/>
      <c r="J102" s="157">
        <f>J221</f>
        <v>0</v>
      </c>
      <c r="K102" s="154"/>
      <c r="L102" s="158"/>
    </row>
    <row r="103" spans="2:12" s="9" customFormat="1" ht="24.95" customHeight="1">
      <c r="B103" s="147"/>
      <c r="C103" s="148"/>
      <c r="D103" s="149" t="s">
        <v>129</v>
      </c>
      <c r="E103" s="150"/>
      <c r="F103" s="150"/>
      <c r="G103" s="150"/>
      <c r="H103" s="150"/>
      <c r="I103" s="150"/>
      <c r="J103" s="151">
        <f>J223</f>
        <v>0</v>
      </c>
      <c r="K103" s="148"/>
      <c r="L103" s="152"/>
    </row>
    <row r="104" spans="2:12" s="10" customFormat="1" ht="19.899999999999999" customHeight="1">
      <c r="B104" s="153"/>
      <c r="C104" s="154"/>
      <c r="D104" s="155" t="s">
        <v>1600</v>
      </c>
      <c r="E104" s="156"/>
      <c r="F104" s="156"/>
      <c r="G104" s="156"/>
      <c r="H104" s="156"/>
      <c r="I104" s="156"/>
      <c r="J104" s="157">
        <f>J224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1601</v>
      </c>
      <c r="E105" s="156"/>
      <c r="F105" s="156"/>
      <c r="G105" s="156"/>
      <c r="H105" s="156"/>
      <c r="I105" s="156"/>
      <c r="J105" s="157">
        <f>J245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1602</v>
      </c>
      <c r="E106" s="156"/>
      <c r="F106" s="156"/>
      <c r="G106" s="156"/>
      <c r="H106" s="156"/>
      <c r="I106" s="156"/>
      <c r="J106" s="157">
        <f>J267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1606</v>
      </c>
      <c r="E107" s="156"/>
      <c r="F107" s="156"/>
      <c r="G107" s="156"/>
      <c r="H107" s="156"/>
      <c r="I107" s="156"/>
      <c r="J107" s="157">
        <f>J298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1608</v>
      </c>
      <c r="E108" s="156"/>
      <c r="F108" s="156"/>
      <c r="G108" s="156"/>
      <c r="H108" s="156"/>
      <c r="I108" s="156"/>
      <c r="J108" s="157">
        <f>J301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1610</v>
      </c>
      <c r="E109" s="156"/>
      <c r="F109" s="156"/>
      <c r="G109" s="156"/>
      <c r="H109" s="156"/>
      <c r="I109" s="156"/>
      <c r="J109" s="157">
        <f>J305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603</v>
      </c>
      <c r="E110" s="156"/>
      <c r="F110" s="156"/>
      <c r="G110" s="156"/>
      <c r="H110" s="156"/>
      <c r="I110" s="156"/>
      <c r="J110" s="157">
        <f>J315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135</v>
      </c>
      <c r="E111" s="156"/>
      <c r="F111" s="156"/>
      <c r="G111" s="156"/>
      <c r="H111" s="156"/>
      <c r="I111" s="156"/>
      <c r="J111" s="157">
        <f>J329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1611</v>
      </c>
      <c r="E112" s="156"/>
      <c r="F112" s="156"/>
      <c r="G112" s="156"/>
      <c r="H112" s="156"/>
      <c r="I112" s="156"/>
      <c r="J112" s="157">
        <f>J332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1613</v>
      </c>
      <c r="E113" s="156"/>
      <c r="F113" s="156"/>
      <c r="G113" s="156"/>
      <c r="H113" s="156"/>
      <c r="I113" s="156"/>
      <c r="J113" s="157">
        <f>J345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604</v>
      </c>
      <c r="E114" s="156"/>
      <c r="F114" s="156"/>
      <c r="G114" s="156"/>
      <c r="H114" s="156"/>
      <c r="I114" s="156"/>
      <c r="J114" s="157">
        <f>J376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1614</v>
      </c>
      <c r="E115" s="156"/>
      <c r="F115" s="156"/>
      <c r="G115" s="156"/>
      <c r="H115" s="156"/>
      <c r="I115" s="156"/>
      <c r="J115" s="157">
        <f>J387</f>
        <v>0</v>
      </c>
      <c r="K115" s="154"/>
      <c r="L115" s="158"/>
    </row>
    <row r="116" spans="1:31" s="9" customFormat="1" ht="24.95" customHeight="1">
      <c r="B116" s="147"/>
      <c r="C116" s="148"/>
      <c r="D116" s="149" t="s">
        <v>1615</v>
      </c>
      <c r="E116" s="150"/>
      <c r="F116" s="150"/>
      <c r="G116" s="150"/>
      <c r="H116" s="150"/>
      <c r="I116" s="150"/>
      <c r="J116" s="151">
        <f>J401</f>
        <v>0</v>
      </c>
      <c r="K116" s="148"/>
      <c r="L116" s="152"/>
    </row>
    <row r="117" spans="1:31" s="10" customFormat="1" ht="19.899999999999999" customHeight="1">
      <c r="B117" s="153"/>
      <c r="C117" s="154"/>
      <c r="D117" s="155" t="s">
        <v>1616</v>
      </c>
      <c r="E117" s="156"/>
      <c r="F117" s="156"/>
      <c r="G117" s="156"/>
      <c r="H117" s="156"/>
      <c r="I117" s="156"/>
      <c r="J117" s="157">
        <f>J428</f>
        <v>0</v>
      </c>
      <c r="K117" s="154"/>
      <c r="L117" s="158"/>
    </row>
    <row r="118" spans="1:31" s="2" customFormat="1" ht="21.7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3" spans="1:31" s="2" customFormat="1" ht="6.95" customHeight="1">
      <c r="A123" s="34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24.95" customHeight="1">
      <c r="A124" s="34"/>
      <c r="B124" s="35"/>
      <c r="C124" s="23" t="s">
        <v>137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16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6.5" customHeight="1">
      <c r="A127" s="34"/>
      <c r="B127" s="35"/>
      <c r="C127" s="36"/>
      <c r="D127" s="36"/>
      <c r="E127" s="310" t="str">
        <f>E7</f>
        <v>Vrané nad Vltavou ON - oprava</v>
      </c>
      <c r="F127" s="311"/>
      <c r="G127" s="311"/>
      <c r="H127" s="311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114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6"/>
      <c r="D129" s="36"/>
      <c r="E129" s="262" t="str">
        <f>E9</f>
        <v>005 - Oprava veřejných WC</v>
      </c>
      <c r="F129" s="312"/>
      <c r="G129" s="312"/>
      <c r="H129" s="312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9" t="s">
        <v>20</v>
      </c>
      <c r="D131" s="36"/>
      <c r="E131" s="36"/>
      <c r="F131" s="27" t="str">
        <f>F12</f>
        <v>žst. Vrané nad Vltavou</v>
      </c>
      <c r="G131" s="36"/>
      <c r="H131" s="36"/>
      <c r="I131" s="29" t="s">
        <v>22</v>
      </c>
      <c r="J131" s="66" t="str">
        <f>IF(J12="","",J12)</f>
        <v>9. 3. 2023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9" t="s">
        <v>24</v>
      </c>
      <c r="D133" s="36"/>
      <c r="E133" s="36"/>
      <c r="F133" s="27" t="str">
        <f>E15</f>
        <v>Správa železnic, státní organizace</v>
      </c>
      <c r="G133" s="36"/>
      <c r="H133" s="36"/>
      <c r="I133" s="29" t="s">
        <v>32</v>
      </c>
      <c r="J133" s="32" t="str">
        <f>E21</f>
        <v xml:space="preserve"> 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30</v>
      </c>
      <c r="D134" s="36"/>
      <c r="E134" s="36"/>
      <c r="F134" s="27" t="str">
        <f>IF(E18="","",E18)</f>
        <v>Vyplň údaj</v>
      </c>
      <c r="G134" s="36"/>
      <c r="H134" s="36"/>
      <c r="I134" s="29" t="s">
        <v>35</v>
      </c>
      <c r="J134" s="32">
        <f>E24</f>
        <v>0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0.35" customHeight="1">
      <c r="A135" s="34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11" customFormat="1" ht="29.25" customHeight="1">
      <c r="A136" s="159"/>
      <c r="B136" s="160"/>
      <c r="C136" s="161" t="s">
        <v>138</v>
      </c>
      <c r="D136" s="162" t="s">
        <v>62</v>
      </c>
      <c r="E136" s="162" t="s">
        <v>58</v>
      </c>
      <c r="F136" s="162" t="s">
        <v>59</v>
      </c>
      <c r="G136" s="162" t="s">
        <v>139</v>
      </c>
      <c r="H136" s="162" t="s">
        <v>140</v>
      </c>
      <c r="I136" s="162" t="s">
        <v>141</v>
      </c>
      <c r="J136" s="163" t="s">
        <v>119</v>
      </c>
      <c r="K136" s="164" t="s">
        <v>142</v>
      </c>
      <c r="L136" s="165"/>
      <c r="M136" s="75" t="s">
        <v>1</v>
      </c>
      <c r="N136" s="76" t="s">
        <v>41</v>
      </c>
      <c r="O136" s="76" t="s">
        <v>143</v>
      </c>
      <c r="P136" s="76" t="s">
        <v>144</v>
      </c>
      <c r="Q136" s="76" t="s">
        <v>145</v>
      </c>
      <c r="R136" s="76" t="s">
        <v>146</v>
      </c>
      <c r="S136" s="76" t="s">
        <v>147</v>
      </c>
      <c r="T136" s="77" t="s">
        <v>148</v>
      </c>
      <c r="U136" s="159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/>
    </row>
    <row r="137" spans="1:65" s="2" customFormat="1" ht="22.9" customHeight="1">
      <c r="A137" s="34"/>
      <c r="B137" s="35"/>
      <c r="C137" s="82" t="s">
        <v>149</v>
      </c>
      <c r="D137" s="36"/>
      <c r="E137" s="36"/>
      <c r="F137" s="36"/>
      <c r="G137" s="36"/>
      <c r="H137" s="36"/>
      <c r="I137" s="36"/>
      <c r="J137" s="166">
        <f>BK137</f>
        <v>0</v>
      </c>
      <c r="K137" s="36"/>
      <c r="L137" s="39"/>
      <c r="M137" s="78"/>
      <c r="N137" s="167"/>
      <c r="O137" s="79"/>
      <c r="P137" s="168">
        <f>P138+P223+P401</f>
        <v>0</v>
      </c>
      <c r="Q137" s="79"/>
      <c r="R137" s="168">
        <f>R138+R223+R401</f>
        <v>13.482741399999997</v>
      </c>
      <c r="S137" s="79"/>
      <c r="T137" s="169">
        <f>T138+T223+T401</f>
        <v>17.878981199999998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76</v>
      </c>
      <c r="AU137" s="17" t="s">
        <v>121</v>
      </c>
      <c r="BK137" s="170">
        <f>BK138+BK223+BK401</f>
        <v>0</v>
      </c>
    </row>
    <row r="138" spans="1:65" s="12" customFormat="1" ht="25.9" customHeight="1">
      <c r="B138" s="171"/>
      <c r="C138" s="172"/>
      <c r="D138" s="173" t="s">
        <v>76</v>
      </c>
      <c r="E138" s="174" t="s">
        <v>150</v>
      </c>
      <c r="F138" s="174" t="s">
        <v>151</v>
      </c>
      <c r="G138" s="172"/>
      <c r="H138" s="172"/>
      <c r="I138" s="175"/>
      <c r="J138" s="176">
        <f>BK138</f>
        <v>0</v>
      </c>
      <c r="K138" s="172"/>
      <c r="L138" s="177"/>
      <c r="M138" s="178"/>
      <c r="N138" s="179"/>
      <c r="O138" s="179"/>
      <c r="P138" s="180">
        <f>P139+P151+P182+P209+P221</f>
        <v>0</v>
      </c>
      <c r="Q138" s="179"/>
      <c r="R138" s="180">
        <f>R139+R151+R182+R209+R221</f>
        <v>10.547294999999997</v>
      </c>
      <c r="S138" s="179"/>
      <c r="T138" s="181">
        <f>T139+T151+T182+T209+T221</f>
        <v>15.96106</v>
      </c>
      <c r="AR138" s="182" t="s">
        <v>85</v>
      </c>
      <c r="AT138" s="183" t="s">
        <v>76</v>
      </c>
      <c r="AU138" s="183" t="s">
        <v>77</v>
      </c>
      <c r="AY138" s="182" t="s">
        <v>152</v>
      </c>
      <c r="BK138" s="184">
        <f>BK139+BK151+BK182+BK209+BK221</f>
        <v>0</v>
      </c>
    </row>
    <row r="139" spans="1:65" s="12" customFormat="1" ht="22.9" customHeight="1">
      <c r="B139" s="171"/>
      <c r="C139" s="172"/>
      <c r="D139" s="173" t="s">
        <v>76</v>
      </c>
      <c r="E139" s="185" t="s">
        <v>153</v>
      </c>
      <c r="F139" s="185" t="s">
        <v>154</v>
      </c>
      <c r="G139" s="172"/>
      <c r="H139" s="172"/>
      <c r="I139" s="175"/>
      <c r="J139" s="186">
        <f>BK139</f>
        <v>0</v>
      </c>
      <c r="K139" s="172"/>
      <c r="L139" s="177"/>
      <c r="M139" s="178"/>
      <c r="N139" s="179"/>
      <c r="O139" s="179"/>
      <c r="P139" s="180">
        <f>SUM(P140:P150)</f>
        <v>0</v>
      </c>
      <c r="Q139" s="179"/>
      <c r="R139" s="180">
        <f>SUM(R140:R150)</f>
        <v>1.4890262000000001</v>
      </c>
      <c r="S139" s="179"/>
      <c r="T139" s="181">
        <f>SUM(T140:T150)</f>
        <v>0</v>
      </c>
      <c r="AR139" s="182" t="s">
        <v>85</v>
      </c>
      <c r="AT139" s="183" t="s">
        <v>76</v>
      </c>
      <c r="AU139" s="183" t="s">
        <v>85</v>
      </c>
      <c r="AY139" s="182" t="s">
        <v>152</v>
      </c>
      <c r="BK139" s="184">
        <f>SUM(BK140:BK150)</f>
        <v>0</v>
      </c>
    </row>
    <row r="140" spans="1:65" s="2" customFormat="1" ht="33" customHeight="1">
      <c r="A140" s="34"/>
      <c r="B140" s="35"/>
      <c r="C140" s="187" t="s">
        <v>85</v>
      </c>
      <c r="D140" s="187" t="s">
        <v>155</v>
      </c>
      <c r="E140" s="188" t="s">
        <v>1618</v>
      </c>
      <c r="F140" s="189" t="s">
        <v>1619</v>
      </c>
      <c r="G140" s="190" t="s">
        <v>158</v>
      </c>
      <c r="H140" s="191">
        <v>0.5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42</v>
      </c>
      <c r="O140" s="71"/>
      <c r="P140" s="197">
        <f>O140*H140</f>
        <v>0</v>
      </c>
      <c r="Q140" s="197">
        <v>1.3271500000000001</v>
      </c>
      <c r="R140" s="197">
        <f>Q140*H140</f>
        <v>0.66357500000000003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159</v>
      </c>
      <c r="AT140" s="199" t="s">
        <v>155</v>
      </c>
      <c r="AU140" s="199" t="s">
        <v>87</v>
      </c>
      <c r="AY140" s="17" t="s">
        <v>152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85</v>
      </c>
      <c r="BK140" s="200">
        <f>ROUND(I140*H140,2)</f>
        <v>0</v>
      </c>
      <c r="BL140" s="17" t="s">
        <v>159</v>
      </c>
      <c r="BM140" s="199" t="s">
        <v>1620</v>
      </c>
    </row>
    <row r="141" spans="1:65" s="13" customFormat="1" ht="11.25">
      <c r="B141" s="201"/>
      <c r="C141" s="202"/>
      <c r="D141" s="203" t="s">
        <v>161</v>
      </c>
      <c r="E141" s="204" t="s">
        <v>1</v>
      </c>
      <c r="F141" s="205" t="s">
        <v>3117</v>
      </c>
      <c r="G141" s="202"/>
      <c r="H141" s="206">
        <v>0.5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161</v>
      </c>
      <c r="AU141" s="212" t="s">
        <v>87</v>
      </c>
      <c r="AV141" s="13" t="s">
        <v>87</v>
      </c>
      <c r="AW141" s="13" t="s">
        <v>34</v>
      </c>
      <c r="AX141" s="13" t="s">
        <v>85</v>
      </c>
      <c r="AY141" s="212" t="s">
        <v>152</v>
      </c>
    </row>
    <row r="142" spans="1:65" s="2" customFormat="1" ht="33" customHeight="1">
      <c r="A142" s="34"/>
      <c r="B142" s="35"/>
      <c r="C142" s="187" t="s">
        <v>87</v>
      </c>
      <c r="D142" s="187" t="s">
        <v>155</v>
      </c>
      <c r="E142" s="188" t="s">
        <v>1645</v>
      </c>
      <c r="F142" s="189" t="s">
        <v>1646</v>
      </c>
      <c r="G142" s="190" t="s">
        <v>170</v>
      </c>
      <c r="H142" s="191">
        <v>1</v>
      </c>
      <c r="I142" s="192"/>
      <c r="J142" s="193">
        <f>ROUND(I142*H142,2)</f>
        <v>0</v>
      </c>
      <c r="K142" s="194"/>
      <c r="L142" s="39"/>
      <c r="M142" s="195" t="s">
        <v>1</v>
      </c>
      <c r="N142" s="196" t="s">
        <v>42</v>
      </c>
      <c r="O142" s="71"/>
      <c r="P142" s="197">
        <f>O142*H142</f>
        <v>0</v>
      </c>
      <c r="Q142" s="197">
        <v>2.6280000000000001E-2</v>
      </c>
      <c r="R142" s="197">
        <f>Q142*H142</f>
        <v>2.6280000000000001E-2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159</v>
      </c>
      <c r="AT142" s="199" t="s">
        <v>155</v>
      </c>
      <c r="AU142" s="199" t="s">
        <v>87</v>
      </c>
      <c r="AY142" s="17" t="s">
        <v>152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85</v>
      </c>
      <c r="BK142" s="200">
        <f>ROUND(I142*H142,2)</f>
        <v>0</v>
      </c>
      <c r="BL142" s="17" t="s">
        <v>159</v>
      </c>
      <c r="BM142" s="199" t="s">
        <v>1647</v>
      </c>
    </row>
    <row r="143" spans="1:65" s="2" customFormat="1" ht="24.2" customHeight="1">
      <c r="A143" s="34"/>
      <c r="B143" s="35"/>
      <c r="C143" s="187" t="s">
        <v>153</v>
      </c>
      <c r="D143" s="187" t="s">
        <v>155</v>
      </c>
      <c r="E143" s="188" t="s">
        <v>1650</v>
      </c>
      <c r="F143" s="189" t="s">
        <v>1651</v>
      </c>
      <c r="G143" s="190" t="s">
        <v>165</v>
      </c>
      <c r="H143" s="191">
        <v>5.76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42</v>
      </c>
      <c r="O143" s="71"/>
      <c r="P143" s="197">
        <f>O143*H143</f>
        <v>0</v>
      </c>
      <c r="Q143" s="197">
        <v>6.1719999999999997E-2</v>
      </c>
      <c r="R143" s="197">
        <f>Q143*H143</f>
        <v>0.35550719999999997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159</v>
      </c>
      <c r="AT143" s="199" t="s">
        <v>155</v>
      </c>
      <c r="AU143" s="199" t="s">
        <v>87</v>
      </c>
      <c r="AY143" s="17" t="s">
        <v>152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85</v>
      </c>
      <c r="BK143" s="200">
        <f>ROUND(I143*H143,2)</f>
        <v>0</v>
      </c>
      <c r="BL143" s="17" t="s">
        <v>159</v>
      </c>
      <c r="BM143" s="199" t="s">
        <v>1652</v>
      </c>
    </row>
    <row r="144" spans="1:65" s="13" customFormat="1" ht="11.25">
      <c r="B144" s="201"/>
      <c r="C144" s="202"/>
      <c r="D144" s="203" t="s">
        <v>161</v>
      </c>
      <c r="E144" s="204" t="s">
        <v>1</v>
      </c>
      <c r="F144" s="205" t="s">
        <v>3118</v>
      </c>
      <c r="G144" s="202"/>
      <c r="H144" s="206">
        <v>5.76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161</v>
      </c>
      <c r="AU144" s="212" t="s">
        <v>87</v>
      </c>
      <c r="AV144" s="13" t="s">
        <v>87</v>
      </c>
      <c r="AW144" s="13" t="s">
        <v>34</v>
      </c>
      <c r="AX144" s="13" t="s">
        <v>85</v>
      </c>
      <c r="AY144" s="212" t="s">
        <v>152</v>
      </c>
    </row>
    <row r="145" spans="1:65" s="2" customFormat="1" ht="16.5" customHeight="1">
      <c r="A145" s="34"/>
      <c r="B145" s="35"/>
      <c r="C145" s="187" t="s">
        <v>159</v>
      </c>
      <c r="D145" s="187" t="s">
        <v>155</v>
      </c>
      <c r="E145" s="188" t="s">
        <v>1655</v>
      </c>
      <c r="F145" s="189" t="s">
        <v>1656</v>
      </c>
      <c r="G145" s="190" t="s">
        <v>165</v>
      </c>
      <c r="H145" s="191">
        <v>8.08</v>
      </c>
      <c r="I145" s="192"/>
      <c r="J145" s="193">
        <f>ROUND(I145*H145,2)</f>
        <v>0</v>
      </c>
      <c r="K145" s="194"/>
      <c r="L145" s="39"/>
      <c r="M145" s="195" t="s">
        <v>1</v>
      </c>
      <c r="N145" s="196" t="s">
        <v>42</v>
      </c>
      <c r="O145" s="71"/>
      <c r="P145" s="197">
        <f>O145*H145</f>
        <v>0</v>
      </c>
      <c r="Q145" s="197">
        <v>5.4600000000000003E-2</v>
      </c>
      <c r="R145" s="197">
        <f>Q145*H145</f>
        <v>0.441168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159</v>
      </c>
      <c r="AT145" s="199" t="s">
        <v>155</v>
      </c>
      <c r="AU145" s="199" t="s">
        <v>87</v>
      </c>
      <c r="AY145" s="17" t="s">
        <v>152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85</v>
      </c>
      <c r="BK145" s="200">
        <f>ROUND(I145*H145,2)</f>
        <v>0</v>
      </c>
      <c r="BL145" s="17" t="s">
        <v>159</v>
      </c>
      <c r="BM145" s="199" t="s">
        <v>1657</v>
      </c>
    </row>
    <row r="146" spans="1:65" s="13" customFormat="1" ht="11.25">
      <c r="B146" s="201"/>
      <c r="C146" s="202"/>
      <c r="D146" s="203" t="s">
        <v>161</v>
      </c>
      <c r="E146" s="204" t="s">
        <v>1</v>
      </c>
      <c r="F146" s="205" t="s">
        <v>3119</v>
      </c>
      <c r="G146" s="202"/>
      <c r="H146" s="206">
        <v>6.08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161</v>
      </c>
      <c r="AU146" s="212" t="s">
        <v>87</v>
      </c>
      <c r="AV146" s="13" t="s">
        <v>87</v>
      </c>
      <c r="AW146" s="13" t="s">
        <v>34</v>
      </c>
      <c r="AX146" s="13" t="s">
        <v>77</v>
      </c>
      <c r="AY146" s="212" t="s">
        <v>152</v>
      </c>
    </row>
    <row r="147" spans="1:65" s="13" customFormat="1" ht="11.25">
      <c r="B147" s="201"/>
      <c r="C147" s="202"/>
      <c r="D147" s="203" t="s">
        <v>161</v>
      </c>
      <c r="E147" s="204" t="s">
        <v>1</v>
      </c>
      <c r="F147" s="205" t="s">
        <v>3120</v>
      </c>
      <c r="G147" s="202"/>
      <c r="H147" s="206">
        <v>2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161</v>
      </c>
      <c r="AU147" s="212" t="s">
        <v>87</v>
      </c>
      <c r="AV147" s="13" t="s">
        <v>87</v>
      </c>
      <c r="AW147" s="13" t="s">
        <v>34</v>
      </c>
      <c r="AX147" s="13" t="s">
        <v>77</v>
      </c>
      <c r="AY147" s="212" t="s">
        <v>152</v>
      </c>
    </row>
    <row r="148" spans="1:65" s="14" customFormat="1" ht="11.25">
      <c r="B148" s="217"/>
      <c r="C148" s="218"/>
      <c r="D148" s="203" t="s">
        <v>161</v>
      </c>
      <c r="E148" s="219" t="s">
        <v>1</v>
      </c>
      <c r="F148" s="220" t="s">
        <v>203</v>
      </c>
      <c r="G148" s="218"/>
      <c r="H148" s="221">
        <v>8.08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161</v>
      </c>
      <c r="AU148" s="227" t="s">
        <v>87</v>
      </c>
      <c r="AV148" s="14" t="s">
        <v>159</v>
      </c>
      <c r="AW148" s="14" t="s">
        <v>34</v>
      </c>
      <c r="AX148" s="14" t="s">
        <v>85</v>
      </c>
      <c r="AY148" s="227" t="s">
        <v>152</v>
      </c>
    </row>
    <row r="149" spans="1:65" s="2" customFormat="1" ht="24.2" customHeight="1">
      <c r="A149" s="34"/>
      <c r="B149" s="35"/>
      <c r="C149" s="187" t="s">
        <v>181</v>
      </c>
      <c r="D149" s="187" t="s">
        <v>155</v>
      </c>
      <c r="E149" s="188" t="s">
        <v>1663</v>
      </c>
      <c r="F149" s="189" t="s">
        <v>1664</v>
      </c>
      <c r="G149" s="190" t="s">
        <v>198</v>
      </c>
      <c r="H149" s="191">
        <v>19.2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42</v>
      </c>
      <c r="O149" s="71"/>
      <c r="P149" s="197">
        <f>O149*H149</f>
        <v>0</v>
      </c>
      <c r="Q149" s="197">
        <v>1.2999999999999999E-4</v>
      </c>
      <c r="R149" s="197">
        <f>Q149*H149</f>
        <v>2.4959999999999995E-3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159</v>
      </c>
      <c r="AT149" s="199" t="s">
        <v>155</v>
      </c>
      <c r="AU149" s="199" t="s">
        <v>87</v>
      </c>
      <c r="AY149" s="17" t="s">
        <v>152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85</v>
      </c>
      <c r="BK149" s="200">
        <f>ROUND(I149*H149,2)</f>
        <v>0</v>
      </c>
      <c r="BL149" s="17" t="s">
        <v>159</v>
      </c>
      <c r="BM149" s="199" t="s">
        <v>1665</v>
      </c>
    </row>
    <row r="150" spans="1:65" s="13" customFormat="1" ht="11.25">
      <c r="B150" s="201"/>
      <c r="C150" s="202"/>
      <c r="D150" s="203" t="s">
        <v>161</v>
      </c>
      <c r="E150" s="204" t="s">
        <v>1</v>
      </c>
      <c r="F150" s="205" t="s">
        <v>3121</v>
      </c>
      <c r="G150" s="202"/>
      <c r="H150" s="206">
        <v>19.2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161</v>
      </c>
      <c r="AU150" s="212" t="s">
        <v>87</v>
      </c>
      <c r="AV150" s="13" t="s">
        <v>87</v>
      </c>
      <c r="AW150" s="13" t="s">
        <v>34</v>
      </c>
      <c r="AX150" s="13" t="s">
        <v>85</v>
      </c>
      <c r="AY150" s="212" t="s">
        <v>152</v>
      </c>
    </row>
    <row r="151" spans="1:65" s="12" customFormat="1" ht="22.9" customHeight="1">
      <c r="B151" s="171"/>
      <c r="C151" s="172"/>
      <c r="D151" s="173" t="s">
        <v>76</v>
      </c>
      <c r="E151" s="185" t="s">
        <v>185</v>
      </c>
      <c r="F151" s="185" t="s">
        <v>622</v>
      </c>
      <c r="G151" s="172"/>
      <c r="H151" s="172"/>
      <c r="I151" s="175"/>
      <c r="J151" s="186">
        <f>BK151</f>
        <v>0</v>
      </c>
      <c r="K151" s="172"/>
      <c r="L151" s="177"/>
      <c r="M151" s="178"/>
      <c r="N151" s="179"/>
      <c r="O151" s="179"/>
      <c r="P151" s="180">
        <f>SUM(P152:P181)</f>
        <v>0</v>
      </c>
      <c r="Q151" s="179"/>
      <c r="R151" s="180">
        <f>SUM(R152:R181)</f>
        <v>9.0549047999999974</v>
      </c>
      <c r="S151" s="179"/>
      <c r="T151" s="181">
        <f>SUM(T152:T181)</f>
        <v>0</v>
      </c>
      <c r="AR151" s="182" t="s">
        <v>85</v>
      </c>
      <c r="AT151" s="183" t="s">
        <v>76</v>
      </c>
      <c r="AU151" s="183" t="s">
        <v>85</v>
      </c>
      <c r="AY151" s="182" t="s">
        <v>152</v>
      </c>
      <c r="BK151" s="184">
        <f>SUM(BK152:BK181)</f>
        <v>0</v>
      </c>
    </row>
    <row r="152" spans="1:65" s="2" customFormat="1" ht="21.75" customHeight="1">
      <c r="A152" s="34"/>
      <c r="B152" s="35"/>
      <c r="C152" s="187" t="s">
        <v>185</v>
      </c>
      <c r="D152" s="187" t="s">
        <v>155</v>
      </c>
      <c r="E152" s="188" t="s">
        <v>1667</v>
      </c>
      <c r="F152" s="189" t="s">
        <v>1668</v>
      </c>
      <c r="G152" s="190" t="s">
        <v>165</v>
      </c>
      <c r="H152" s="191">
        <v>13.51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42</v>
      </c>
      <c r="O152" s="71"/>
      <c r="P152" s="197">
        <f>O152*H152</f>
        <v>0</v>
      </c>
      <c r="Q152" s="197">
        <v>5.6000000000000001E-2</v>
      </c>
      <c r="R152" s="197">
        <f>Q152*H152</f>
        <v>0.75656000000000001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159</v>
      </c>
      <c r="AT152" s="199" t="s">
        <v>155</v>
      </c>
      <c r="AU152" s="199" t="s">
        <v>87</v>
      </c>
      <c r="AY152" s="17" t="s">
        <v>152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85</v>
      </c>
      <c r="BK152" s="200">
        <f>ROUND(I152*H152,2)</f>
        <v>0</v>
      </c>
      <c r="BL152" s="17" t="s">
        <v>159</v>
      </c>
      <c r="BM152" s="199" t="s">
        <v>1669</v>
      </c>
    </row>
    <row r="153" spans="1:65" s="13" customFormat="1" ht="11.25">
      <c r="B153" s="201"/>
      <c r="C153" s="202"/>
      <c r="D153" s="203" t="s">
        <v>161</v>
      </c>
      <c r="E153" s="204" t="s">
        <v>1</v>
      </c>
      <c r="F153" s="205" t="s">
        <v>3122</v>
      </c>
      <c r="G153" s="202"/>
      <c r="H153" s="206">
        <v>13.51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161</v>
      </c>
      <c r="AU153" s="212" t="s">
        <v>87</v>
      </c>
      <c r="AV153" s="13" t="s">
        <v>87</v>
      </c>
      <c r="AW153" s="13" t="s">
        <v>34</v>
      </c>
      <c r="AX153" s="13" t="s">
        <v>85</v>
      </c>
      <c r="AY153" s="212" t="s">
        <v>152</v>
      </c>
    </row>
    <row r="154" spans="1:65" s="2" customFormat="1" ht="24.2" customHeight="1">
      <c r="A154" s="34"/>
      <c r="B154" s="35"/>
      <c r="C154" s="187" t="s">
        <v>189</v>
      </c>
      <c r="D154" s="187" t="s">
        <v>155</v>
      </c>
      <c r="E154" s="188" t="s">
        <v>623</v>
      </c>
      <c r="F154" s="189" t="s">
        <v>624</v>
      </c>
      <c r="G154" s="190" t="s">
        <v>165</v>
      </c>
      <c r="H154" s="191">
        <v>18.239999999999998</v>
      </c>
      <c r="I154" s="192"/>
      <c r="J154" s="193">
        <f>ROUND(I154*H154,2)</f>
        <v>0</v>
      </c>
      <c r="K154" s="194"/>
      <c r="L154" s="39"/>
      <c r="M154" s="195" t="s">
        <v>1</v>
      </c>
      <c r="N154" s="196" t="s">
        <v>42</v>
      </c>
      <c r="O154" s="7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159</v>
      </c>
      <c r="AT154" s="199" t="s">
        <v>155</v>
      </c>
      <c r="AU154" s="199" t="s">
        <v>87</v>
      </c>
      <c r="AY154" s="17" t="s">
        <v>152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85</v>
      </c>
      <c r="BK154" s="200">
        <f>ROUND(I154*H154,2)</f>
        <v>0</v>
      </c>
      <c r="BL154" s="17" t="s">
        <v>159</v>
      </c>
      <c r="BM154" s="199" t="s">
        <v>1671</v>
      </c>
    </row>
    <row r="155" spans="1:65" s="13" customFormat="1" ht="11.25">
      <c r="B155" s="201"/>
      <c r="C155" s="202"/>
      <c r="D155" s="203" t="s">
        <v>161</v>
      </c>
      <c r="E155" s="204" t="s">
        <v>1</v>
      </c>
      <c r="F155" s="205" t="s">
        <v>3123</v>
      </c>
      <c r="G155" s="202"/>
      <c r="H155" s="206">
        <v>5.04</v>
      </c>
      <c r="I155" s="207"/>
      <c r="J155" s="202"/>
      <c r="K155" s="202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161</v>
      </c>
      <c r="AU155" s="212" t="s">
        <v>87</v>
      </c>
      <c r="AV155" s="13" t="s">
        <v>87</v>
      </c>
      <c r="AW155" s="13" t="s">
        <v>34</v>
      </c>
      <c r="AX155" s="13" t="s">
        <v>77</v>
      </c>
      <c r="AY155" s="212" t="s">
        <v>152</v>
      </c>
    </row>
    <row r="156" spans="1:65" s="13" customFormat="1" ht="11.25">
      <c r="B156" s="201"/>
      <c r="C156" s="202"/>
      <c r="D156" s="203" t="s">
        <v>161</v>
      </c>
      <c r="E156" s="204" t="s">
        <v>1</v>
      </c>
      <c r="F156" s="205" t="s">
        <v>3124</v>
      </c>
      <c r="G156" s="202"/>
      <c r="H156" s="206">
        <v>13.2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161</v>
      </c>
      <c r="AU156" s="212" t="s">
        <v>87</v>
      </c>
      <c r="AV156" s="13" t="s">
        <v>87</v>
      </c>
      <c r="AW156" s="13" t="s">
        <v>34</v>
      </c>
      <c r="AX156" s="13" t="s">
        <v>77</v>
      </c>
      <c r="AY156" s="212" t="s">
        <v>152</v>
      </c>
    </row>
    <row r="157" spans="1:65" s="14" customFormat="1" ht="11.25">
      <c r="B157" s="217"/>
      <c r="C157" s="218"/>
      <c r="D157" s="203" t="s">
        <v>161</v>
      </c>
      <c r="E157" s="219" t="s">
        <v>1</v>
      </c>
      <c r="F157" s="220" t="s">
        <v>203</v>
      </c>
      <c r="G157" s="218"/>
      <c r="H157" s="221">
        <v>18.239999999999998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161</v>
      </c>
      <c r="AU157" s="227" t="s">
        <v>87</v>
      </c>
      <c r="AV157" s="14" t="s">
        <v>159</v>
      </c>
      <c r="AW157" s="14" t="s">
        <v>34</v>
      </c>
      <c r="AX157" s="14" t="s">
        <v>85</v>
      </c>
      <c r="AY157" s="227" t="s">
        <v>152</v>
      </c>
    </row>
    <row r="158" spans="1:65" s="2" customFormat="1" ht="24.2" customHeight="1">
      <c r="A158" s="34"/>
      <c r="B158" s="35"/>
      <c r="C158" s="187" t="s">
        <v>195</v>
      </c>
      <c r="D158" s="187" t="s">
        <v>155</v>
      </c>
      <c r="E158" s="188" t="s">
        <v>1675</v>
      </c>
      <c r="F158" s="189" t="s">
        <v>1676</v>
      </c>
      <c r="G158" s="190" t="s">
        <v>165</v>
      </c>
      <c r="H158" s="191">
        <v>75.52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42</v>
      </c>
      <c r="O158" s="71"/>
      <c r="P158" s="197">
        <f>O158*H158</f>
        <v>0</v>
      </c>
      <c r="Q158" s="197">
        <v>2.6200000000000001E-2</v>
      </c>
      <c r="R158" s="197">
        <f>Q158*H158</f>
        <v>1.9786239999999999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159</v>
      </c>
      <c r="AT158" s="199" t="s">
        <v>155</v>
      </c>
      <c r="AU158" s="199" t="s">
        <v>87</v>
      </c>
      <c r="AY158" s="17" t="s">
        <v>152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85</v>
      </c>
      <c r="BK158" s="200">
        <f>ROUND(I158*H158,2)</f>
        <v>0</v>
      </c>
      <c r="BL158" s="17" t="s">
        <v>159</v>
      </c>
      <c r="BM158" s="199" t="s">
        <v>1677</v>
      </c>
    </row>
    <row r="159" spans="1:65" s="13" customFormat="1" ht="11.25">
      <c r="B159" s="201"/>
      <c r="C159" s="202"/>
      <c r="D159" s="203" t="s">
        <v>161</v>
      </c>
      <c r="E159" s="204" t="s">
        <v>1</v>
      </c>
      <c r="F159" s="205" t="s">
        <v>3125</v>
      </c>
      <c r="G159" s="202"/>
      <c r="H159" s="206">
        <v>75.52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161</v>
      </c>
      <c r="AU159" s="212" t="s">
        <v>87</v>
      </c>
      <c r="AV159" s="13" t="s">
        <v>87</v>
      </c>
      <c r="AW159" s="13" t="s">
        <v>34</v>
      </c>
      <c r="AX159" s="13" t="s">
        <v>85</v>
      </c>
      <c r="AY159" s="212" t="s">
        <v>152</v>
      </c>
    </row>
    <row r="160" spans="1:65" s="2" customFormat="1" ht="24.2" customHeight="1">
      <c r="A160" s="34"/>
      <c r="B160" s="35"/>
      <c r="C160" s="187" t="s">
        <v>174</v>
      </c>
      <c r="D160" s="187" t="s">
        <v>155</v>
      </c>
      <c r="E160" s="188" t="s">
        <v>1680</v>
      </c>
      <c r="F160" s="189" t="s">
        <v>1681</v>
      </c>
      <c r="G160" s="190" t="s">
        <v>165</v>
      </c>
      <c r="H160" s="191">
        <v>47.2</v>
      </c>
      <c r="I160" s="192"/>
      <c r="J160" s="193">
        <f>ROUND(I160*H160,2)</f>
        <v>0</v>
      </c>
      <c r="K160" s="194"/>
      <c r="L160" s="39"/>
      <c r="M160" s="195" t="s">
        <v>1</v>
      </c>
      <c r="N160" s="196" t="s">
        <v>42</v>
      </c>
      <c r="O160" s="71"/>
      <c r="P160" s="197">
        <f>O160*H160</f>
        <v>0</v>
      </c>
      <c r="Q160" s="197">
        <v>2.0480000000000002E-2</v>
      </c>
      <c r="R160" s="197">
        <f>Q160*H160</f>
        <v>0.96665600000000018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159</v>
      </c>
      <c r="AT160" s="199" t="s">
        <v>155</v>
      </c>
      <c r="AU160" s="199" t="s">
        <v>87</v>
      </c>
      <c r="AY160" s="17" t="s">
        <v>152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85</v>
      </c>
      <c r="BK160" s="200">
        <f>ROUND(I160*H160,2)</f>
        <v>0</v>
      </c>
      <c r="BL160" s="17" t="s">
        <v>159</v>
      </c>
      <c r="BM160" s="199" t="s">
        <v>1682</v>
      </c>
    </row>
    <row r="161" spans="1:65" s="13" customFormat="1" ht="22.5">
      <c r="B161" s="201"/>
      <c r="C161" s="202"/>
      <c r="D161" s="203" t="s">
        <v>161</v>
      </c>
      <c r="E161" s="204" t="s">
        <v>1</v>
      </c>
      <c r="F161" s="205" t="s">
        <v>3126</v>
      </c>
      <c r="G161" s="202"/>
      <c r="H161" s="206">
        <v>47.2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161</v>
      </c>
      <c r="AU161" s="212" t="s">
        <v>87</v>
      </c>
      <c r="AV161" s="13" t="s">
        <v>87</v>
      </c>
      <c r="AW161" s="13" t="s">
        <v>34</v>
      </c>
      <c r="AX161" s="13" t="s">
        <v>85</v>
      </c>
      <c r="AY161" s="212" t="s">
        <v>152</v>
      </c>
    </row>
    <row r="162" spans="1:65" s="2" customFormat="1" ht="24.2" customHeight="1">
      <c r="A162" s="34"/>
      <c r="B162" s="35"/>
      <c r="C162" s="187" t="s">
        <v>207</v>
      </c>
      <c r="D162" s="187" t="s">
        <v>155</v>
      </c>
      <c r="E162" s="188" t="s">
        <v>1684</v>
      </c>
      <c r="F162" s="189" t="s">
        <v>1685</v>
      </c>
      <c r="G162" s="190" t="s">
        <v>165</v>
      </c>
      <c r="H162" s="191">
        <v>47.2</v>
      </c>
      <c r="I162" s="192"/>
      <c r="J162" s="193">
        <f>ROUND(I162*H162,2)</f>
        <v>0</v>
      </c>
      <c r="K162" s="194"/>
      <c r="L162" s="39"/>
      <c r="M162" s="195" t="s">
        <v>1</v>
      </c>
      <c r="N162" s="196" t="s">
        <v>42</v>
      </c>
      <c r="O162" s="71"/>
      <c r="P162" s="197">
        <f>O162*H162</f>
        <v>0</v>
      </c>
      <c r="Q162" s="197">
        <v>7.9000000000000008E-3</v>
      </c>
      <c r="R162" s="197">
        <f>Q162*H162</f>
        <v>0.37288000000000004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159</v>
      </c>
      <c r="AT162" s="199" t="s">
        <v>155</v>
      </c>
      <c r="AU162" s="199" t="s">
        <v>87</v>
      </c>
      <c r="AY162" s="17" t="s">
        <v>152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85</v>
      </c>
      <c r="BK162" s="200">
        <f>ROUND(I162*H162,2)</f>
        <v>0</v>
      </c>
      <c r="BL162" s="17" t="s">
        <v>159</v>
      </c>
      <c r="BM162" s="199" t="s">
        <v>1686</v>
      </c>
    </row>
    <row r="163" spans="1:65" s="2" customFormat="1" ht="24.2" customHeight="1">
      <c r="A163" s="34"/>
      <c r="B163" s="35"/>
      <c r="C163" s="187" t="s">
        <v>212</v>
      </c>
      <c r="D163" s="187" t="s">
        <v>155</v>
      </c>
      <c r="E163" s="188" t="s">
        <v>1687</v>
      </c>
      <c r="F163" s="189" t="s">
        <v>1688</v>
      </c>
      <c r="G163" s="190" t="s">
        <v>165</v>
      </c>
      <c r="H163" s="191">
        <v>95.12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42</v>
      </c>
      <c r="O163" s="71"/>
      <c r="P163" s="197">
        <f>O163*H163</f>
        <v>0</v>
      </c>
      <c r="Q163" s="197">
        <v>2.5999999999999998E-4</v>
      </c>
      <c r="R163" s="197">
        <f>Q163*H163</f>
        <v>2.4731199999999998E-2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159</v>
      </c>
      <c r="AT163" s="199" t="s">
        <v>155</v>
      </c>
      <c r="AU163" s="199" t="s">
        <v>87</v>
      </c>
      <c r="AY163" s="17" t="s">
        <v>152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85</v>
      </c>
      <c r="BK163" s="200">
        <f>ROUND(I163*H163,2)</f>
        <v>0</v>
      </c>
      <c r="BL163" s="17" t="s">
        <v>159</v>
      </c>
      <c r="BM163" s="199" t="s">
        <v>1689</v>
      </c>
    </row>
    <row r="164" spans="1:65" s="13" customFormat="1" ht="11.25">
      <c r="B164" s="201"/>
      <c r="C164" s="202"/>
      <c r="D164" s="203" t="s">
        <v>161</v>
      </c>
      <c r="E164" s="204" t="s">
        <v>1</v>
      </c>
      <c r="F164" s="205" t="s">
        <v>3127</v>
      </c>
      <c r="G164" s="202"/>
      <c r="H164" s="206">
        <v>11.52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161</v>
      </c>
      <c r="AU164" s="212" t="s">
        <v>87</v>
      </c>
      <c r="AV164" s="13" t="s">
        <v>87</v>
      </c>
      <c r="AW164" s="13" t="s">
        <v>34</v>
      </c>
      <c r="AX164" s="13" t="s">
        <v>77</v>
      </c>
      <c r="AY164" s="212" t="s">
        <v>152</v>
      </c>
    </row>
    <row r="165" spans="1:65" s="13" customFormat="1" ht="11.25">
      <c r="B165" s="201"/>
      <c r="C165" s="202"/>
      <c r="D165" s="203" t="s">
        <v>161</v>
      </c>
      <c r="E165" s="204" t="s">
        <v>1</v>
      </c>
      <c r="F165" s="205" t="s">
        <v>3128</v>
      </c>
      <c r="G165" s="202"/>
      <c r="H165" s="206">
        <v>8.08</v>
      </c>
      <c r="I165" s="207"/>
      <c r="J165" s="202"/>
      <c r="K165" s="202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161</v>
      </c>
      <c r="AU165" s="212" t="s">
        <v>87</v>
      </c>
      <c r="AV165" s="13" t="s">
        <v>87</v>
      </c>
      <c r="AW165" s="13" t="s">
        <v>34</v>
      </c>
      <c r="AX165" s="13" t="s">
        <v>77</v>
      </c>
      <c r="AY165" s="212" t="s">
        <v>152</v>
      </c>
    </row>
    <row r="166" spans="1:65" s="13" customFormat="1" ht="11.25">
      <c r="B166" s="201"/>
      <c r="C166" s="202"/>
      <c r="D166" s="203" t="s">
        <v>161</v>
      </c>
      <c r="E166" s="204" t="s">
        <v>1</v>
      </c>
      <c r="F166" s="205" t="s">
        <v>3129</v>
      </c>
      <c r="G166" s="202"/>
      <c r="H166" s="206">
        <v>75.52</v>
      </c>
      <c r="I166" s="207"/>
      <c r="J166" s="202"/>
      <c r="K166" s="202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161</v>
      </c>
      <c r="AU166" s="212" t="s">
        <v>87</v>
      </c>
      <c r="AV166" s="13" t="s">
        <v>87</v>
      </c>
      <c r="AW166" s="13" t="s">
        <v>34</v>
      </c>
      <c r="AX166" s="13" t="s">
        <v>77</v>
      </c>
      <c r="AY166" s="212" t="s">
        <v>152</v>
      </c>
    </row>
    <row r="167" spans="1:65" s="14" customFormat="1" ht="11.25">
      <c r="B167" s="217"/>
      <c r="C167" s="218"/>
      <c r="D167" s="203" t="s">
        <v>161</v>
      </c>
      <c r="E167" s="219" t="s">
        <v>1</v>
      </c>
      <c r="F167" s="220" t="s">
        <v>203</v>
      </c>
      <c r="G167" s="218"/>
      <c r="H167" s="221">
        <v>95.12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161</v>
      </c>
      <c r="AU167" s="227" t="s">
        <v>87</v>
      </c>
      <c r="AV167" s="14" t="s">
        <v>159</v>
      </c>
      <c r="AW167" s="14" t="s">
        <v>34</v>
      </c>
      <c r="AX167" s="14" t="s">
        <v>85</v>
      </c>
      <c r="AY167" s="227" t="s">
        <v>152</v>
      </c>
    </row>
    <row r="168" spans="1:65" s="2" customFormat="1" ht="24.2" customHeight="1">
      <c r="A168" s="34"/>
      <c r="B168" s="35"/>
      <c r="C168" s="187" t="s">
        <v>216</v>
      </c>
      <c r="D168" s="187" t="s">
        <v>155</v>
      </c>
      <c r="E168" s="188" t="s">
        <v>1693</v>
      </c>
      <c r="F168" s="189" t="s">
        <v>1694</v>
      </c>
      <c r="G168" s="190" t="s">
        <v>165</v>
      </c>
      <c r="H168" s="191">
        <v>25.6</v>
      </c>
      <c r="I168" s="192"/>
      <c r="J168" s="193">
        <f>ROUND(I168*H168,2)</f>
        <v>0</v>
      </c>
      <c r="K168" s="194"/>
      <c r="L168" s="39"/>
      <c r="M168" s="195" t="s">
        <v>1</v>
      </c>
      <c r="N168" s="196" t="s">
        <v>42</v>
      </c>
      <c r="O168" s="71"/>
      <c r="P168" s="197">
        <f>O168*H168</f>
        <v>0</v>
      </c>
      <c r="Q168" s="197">
        <v>2.0000000000000001E-4</v>
      </c>
      <c r="R168" s="197">
        <f>Q168*H168</f>
        <v>5.1200000000000004E-3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159</v>
      </c>
      <c r="AT168" s="199" t="s">
        <v>155</v>
      </c>
      <c r="AU168" s="199" t="s">
        <v>87</v>
      </c>
      <c r="AY168" s="17" t="s">
        <v>152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85</v>
      </c>
      <c r="BK168" s="200">
        <f>ROUND(I168*H168,2)</f>
        <v>0</v>
      </c>
      <c r="BL168" s="17" t="s">
        <v>159</v>
      </c>
      <c r="BM168" s="199" t="s">
        <v>1695</v>
      </c>
    </row>
    <row r="169" spans="1:65" s="13" customFormat="1" ht="11.25">
      <c r="B169" s="201"/>
      <c r="C169" s="202"/>
      <c r="D169" s="203" t="s">
        <v>161</v>
      </c>
      <c r="E169" s="204" t="s">
        <v>1</v>
      </c>
      <c r="F169" s="205" t="s">
        <v>3127</v>
      </c>
      <c r="G169" s="202"/>
      <c r="H169" s="206">
        <v>11.52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161</v>
      </c>
      <c r="AU169" s="212" t="s">
        <v>87</v>
      </c>
      <c r="AV169" s="13" t="s">
        <v>87</v>
      </c>
      <c r="AW169" s="13" t="s">
        <v>34</v>
      </c>
      <c r="AX169" s="13" t="s">
        <v>77</v>
      </c>
      <c r="AY169" s="212" t="s">
        <v>152</v>
      </c>
    </row>
    <row r="170" spans="1:65" s="13" customFormat="1" ht="11.25">
      <c r="B170" s="201"/>
      <c r="C170" s="202"/>
      <c r="D170" s="203" t="s">
        <v>161</v>
      </c>
      <c r="E170" s="204" t="s">
        <v>1</v>
      </c>
      <c r="F170" s="205" t="s">
        <v>3130</v>
      </c>
      <c r="G170" s="202"/>
      <c r="H170" s="206">
        <v>8.08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161</v>
      </c>
      <c r="AU170" s="212" t="s">
        <v>87</v>
      </c>
      <c r="AV170" s="13" t="s">
        <v>87</v>
      </c>
      <c r="AW170" s="13" t="s">
        <v>34</v>
      </c>
      <c r="AX170" s="13" t="s">
        <v>77</v>
      </c>
      <c r="AY170" s="212" t="s">
        <v>152</v>
      </c>
    </row>
    <row r="171" spans="1:65" s="13" customFormat="1" ht="11.25">
      <c r="B171" s="201"/>
      <c r="C171" s="202"/>
      <c r="D171" s="203" t="s">
        <v>161</v>
      </c>
      <c r="E171" s="204" t="s">
        <v>1</v>
      </c>
      <c r="F171" s="205" t="s">
        <v>3131</v>
      </c>
      <c r="G171" s="202"/>
      <c r="H171" s="206">
        <v>6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161</v>
      </c>
      <c r="AU171" s="212" t="s">
        <v>87</v>
      </c>
      <c r="AV171" s="13" t="s">
        <v>87</v>
      </c>
      <c r="AW171" s="13" t="s">
        <v>34</v>
      </c>
      <c r="AX171" s="13" t="s">
        <v>77</v>
      </c>
      <c r="AY171" s="212" t="s">
        <v>152</v>
      </c>
    </row>
    <row r="172" spans="1:65" s="14" customFormat="1" ht="11.25">
      <c r="B172" s="217"/>
      <c r="C172" s="218"/>
      <c r="D172" s="203" t="s">
        <v>161</v>
      </c>
      <c r="E172" s="219" t="s">
        <v>1</v>
      </c>
      <c r="F172" s="220" t="s">
        <v>203</v>
      </c>
      <c r="G172" s="218"/>
      <c r="H172" s="221">
        <v>25.6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161</v>
      </c>
      <c r="AU172" s="227" t="s">
        <v>87</v>
      </c>
      <c r="AV172" s="14" t="s">
        <v>159</v>
      </c>
      <c r="AW172" s="14" t="s">
        <v>34</v>
      </c>
      <c r="AX172" s="14" t="s">
        <v>85</v>
      </c>
      <c r="AY172" s="227" t="s">
        <v>152</v>
      </c>
    </row>
    <row r="173" spans="1:65" s="2" customFormat="1" ht="24.2" customHeight="1">
      <c r="A173" s="34"/>
      <c r="B173" s="35"/>
      <c r="C173" s="187" t="s">
        <v>222</v>
      </c>
      <c r="D173" s="187" t="s">
        <v>155</v>
      </c>
      <c r="E173" s="188" t="s">
        <v>1698</v>
      </c>
      <c r="F173" s="189" t="s">
        <v>1699</v>
      </c>
      <c r="G173" s="190" t="s">
        <v>165</v>
      </c>
      <c r="H173" s="191">
        <v>95.12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42</v>
      </c>
      <c r="O173" s="71"/>
      <c r="P173" s="197">
        <f>O173*H173</f>
        <v>0</v>
      </c>
      <c r="Q173" s="197">
        <v>4.3800000000000002E-3</v>
      </c>
      <c r="R173" s="197">
        <f>Q173*H173</f>
        <v>0.41662560000000004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159</v>
      </c>
      <c r="AT173" s="199" t="s">
        <v>155</v>
      </c>
      <c r="AU173" s="199" t="s">
        <v>87</v>
      </c>
      <c r="AY173" s="17" t="s">
        <v>152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85</v>
      </c>
      <c r="BK173" s="200">
        <f>ROUND(I173*H173,2)</f>
        <v>0</v>
      </c>
      <c r="BL173" s="17" t="s">
        <v>159</v>
      </c>
      <c r="BM173" s="199" t="s">
        <v>1700</v>
      </c>
    </row>
    <row r="174" spans="1:65" s="2" customFormat="1" ht="24.2" customHeight="1">
      <c r="A174" s="34"/>
      <c r="B174" s="35"/>
      <c r="C174" s="187" t="s">
        <v>227</v>
      </c>
      <c r="D174" s="187" t="s">
        <v>155</v>
      </c>
      <c r="E174" s="188" t="s">
        <v>1701</v>
      </c>
      <c r="F174" s="189" t="s">
        <v>1702</v>
      </c>
      <c r="G174" s="190" t="s">
        <v>165</v>
      </c>
      <c r="H174" s="191">
        <v>36.6</v>
      </c>
      <c r="I174" s="192"/>
      <c r="J174" s="193">
        <f>ROUND(I174*H174,2)</f>
        <v>0</v>
      </c>
      <c r="K174" s="194"/>
      <c r="L174" s="39"/>
      <c r="M174" s="195" t="s">
        <v>1</v>
      </c>
      <c r="N174" s="196" t="s">
        <v>42</v>
      </c>
      <c r="O174" s="71"/>
      <c r="P174" s="197">
        <f>O174*H174</f>
        <v>0</v>
      </c>
      <c r="Q174" s="197">
        <v>4.0000000000000001E-3</v>
      </c>
      <c r="R174" s="197">
        <f>Q174*H174</f>
        <v>0.1464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159</v>
      </c>
      <c r="AT174" s="199" t="s">
        <v>155</v>
      </c>
      <c r="AU174" s="199" t="s">
        <v>87</v>
      </c>
      <c r="AY174" s="17" t="s">
        <v>152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85</v>
      </c>
      <c r="BK174" s="200">
        <f>ROUND(I174*H174,2)</f>
        <v>0</v>
      </c>
      <c r="BL174" s="17" t="s">
        <v>159</v>
      </c>
      <c r="BM174" s="199" t="s">
        <v>1703</v>
      </c>
    </row>
    <row r="175" spans="1:65" s="13" customFormat="1" ht="11.25">
      <c r="B175" s="201"/>
      <c r="C175" s="202"/>
      <c r="D175" s="203" t="s">
        <v>161</v>
      </c>
      <c r="E175" s="204" t="s">
        <v>1</v>
      </c>
      <c r="F175" s="205" t="s">
        <v>3132</v>
      </c>
      <c r="G175" s="202"/>
      <c r="H175" s="206">
        <v>36.6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161</v>
      </c>
      <c r="AU175" s="212" t="s">
        <v>87</v>
      </c>
      <c r="AV175" s="13" t="s">
        <v>87</v>
      </c>
      <c r="AW175" s="13" t="s">
        <v>4</v>
      </c>
      <c r="AX175" s="13" t="s">
        <v>85</v>
      </c>
      <c r="AY175" s="212" t="s">
        <v>152</v>
      </c>
    </row>
    <row r="176" spans="1:65" s="2" customFormat="1" ht="24.2" customHeight="1">
      <c r="A176" s="34"/>
      <c r="B176" s="35"/>
      <c r="C176" s="187" t="s">
        <v>8</v>
      </c>
      <c r="D176" s="187" t="s">
        <v>155</v>
      </c>
      <c r="E176" s="188" t="s">
        <v>1705</v>
      </c>
      <c r="F176" s="189" t="s">
        <v>1706</v>
      </c>
      <c r="G176" s="190" t="s">
        <v>158</v>
      </c>
      <c r="H176" s="191">
        <v>1.9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42</v>
      </c>
      <c r="O176" s="71"/>
      <c r="P176" s="197">
        <f>O176*H176</f>
        <v>0</v>
      </c>
      <c r="Q176" s="197">
        <v>2.3010199999999998</v>
      </c>
      <c r="R176" s="197">
        <f>Q176*H176</f>
        <v>4.3719379999999992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159</v>
      </c>
      <c r="AT176" s="199" t="s">
        <v>155</v>
      </c>
      <c r="AU176" s="199" t="s">
        <v>87</v>
      </c>
      <c r="AY176" s="17" t="s">
        <v>152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85</v>
      </c>
      <c r="BK176" s="200">
        <f>ROUND(I176*H176,2)</f>
        <v>0</v>
      </c>
      <c r="BL176" s="17" t="s">
        <v>159</v>
      </c>
      <c r="BM176" s="199" t="s">
        <v>1707</v>
      </c>
    </row>
    <row r="177" spans="1:65" s="13" customFormat="1" ht="11.25">
      <c r="B177" s="201"/>
      <c r="C177" s="202"/>
      <c r="D177" s="203" t="s">
        <v>161</v>
      </c>
      <c r="E177" s="204" t="s">
        <v>1</v>
      </c>
      <c r="F177" s="205" t="s">
        <v>1708</v>
      </c>
      <c r="G177" s="202"/>
      <c r="H177" s="206">
        <v>0.9</v>
      </c>
      <c r="I177" s="207"/>
      <c r="J177" s="202"/>
      <c r="K177" s="202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161</v>
      </c>
      <c r="AU177" s="212" t="s">
        <v>87</v>
      </c>
      <c r="AV177" s="13" t="s">
        <v>87</v>
      </c>
      <c r="AW177" s="13" t="s">
        <v>34</v>
      </c>
      <c r="AX177" s="13" t="s">
        <v>77</v>
      </c>
      <c r="AY177" s="212" t="s">
        <v>152</v>
      </c>
    </row>
    <row r="178" spans="1:65" s="13" customFormat="1" ht="11.25">
      <c r="B178" s="201"/>
      <c r="C178" s="202"/>
      <c r="D178" s="203" t="s">
        <v>161</v>
      </c>
      <c r="E178" s="204" t="s">
        <v>1</v>
      </c>
      <c r="F178" s="205" t="s">
        <v>1709</v>
      </c>
      <c r="G178" s="202"/>
      <c r="H178" s="206">
        <v>1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161</v>
      </c>
      <c r="AU178" s="212" t="s">
        <v>87</v>
      </c>
      <c r="AV178" s="13" t="s">
        <v>87</v>
      </c>
      <c r="AW178" s="13" t="s">
        <v>34</v>
      </c>
      <c r="AX178" s="13" t="s">
        <v>77</v>
      </c>
      <c r="AY178" s="212" t="s">
        <v>152</v>
      </c>
    </row>
    <row r="179" spans="1:65" s="14" customFormat="1" ht="11.25">
      <c r="B179" s="217"/>
      <c r="C179" s="218"/>
      <c r="D179" s="203" t="s">
        <v>161</v>
      </c>
      <c r="E179" s="219" t="s">
        <v>1</v>
      </c>
      <c r="F179" s="220" t="s">
        <v>203</v>
      </c>
      <c r="G179" s="218"/>
      <c r="H179" s="221">
        <v>1.9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161</v>
      </c>
      <c r="AU179" s="227" t="s">
        <v>87</v>
      </c>
      <c r="AV179" s="14" t="s">
        <v>159</v>
      </c>
      <c r="AW179" s="14" t="s">
        <v>34</v>
      </c>
      <c r="AX179" s="14" t="s">
        <v>85</v>
      </c>
      <c r="AY179" s="227" t="s">
        <v>152</v>
      </c>
    </row>
    <row r="180" spans="1:65" s="2" customFormat="1" ht="24.2" customHeight="1">
      <c r="A180" s="34"/>
      <c r="B180" s="35"/>
      <c r="C180" s="187" t="s">
        <v>235</v>
      </c>
      <c r="D180" s="187" t="s">
        <v>155</v>
      </c>
      <c r="E180" s="188" t="s">
        <v>1710</v>
      </c>
      <c r="F180" s="189" t="s">
        <v>3133</v>
      </c>
      <c r="G180" s="190" t="s">
        <v>170</v>
      </c>
      <c r="H180" s="191">
        <v>1</v>
      </c>
      <c r="I180" s="192"/>
      <c r="J180" s="193">
        <f>ROUND(I180*H180,2)</f>
        <v>0</v>
      </c>
      <c r="K180" s="194"/>
      <c r="L180" s="39"/>
      <c r="M180" s="195" t="s">
        <v>1</v>
      </c>
      <c r="N180" s="196" t="s">
        <v>42</v>
      </c>
      <c r="O180" s="71"/>
      <c r="P180" s="197">
        <f>O180*H180</f>
        <v>0</v>
      </c>
      <c r="Q180" s="197">
        <v>4.8000000000000001E-4</v>
      </c>
      <c r="R180" s="197">
        <f>Q180*H180</f>
        <v>4.8000000000000001E-4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159</v>
      </c>
      <c r="AT180" s="199" t="s">
        <v>155</v>
      </c>
      <c r="AU180" s="199" t="s">
        <v>87</v>
      </c>
      <c r="AY180" s="17" t="s">
        <v>152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85</v>
      </c>
      <c r="BK180" s="200">
        <f>ROUND(I180*H180,2)</f>
        <v>0</v>
      </c>
      <c r="BL180" s="17" t="s">
        <v>159</v>
      </c>
      <c r="BM180" s="199" t="s">
        <v>1712</v>
      </c>
    </row>
    <row r="181" spans="1:65" s="2" customFormat="1" ht="24.2" customHeight="1">
      <c r="A181" s="34"/>
      <c r="B181" s="35"/>
      <c r="C181" s="228" t="s">
        <v>240</v>
      </c>
      <c r="D181" s="228" t="s">
        <v>263</v>
      </c>
      <c r="E181" s="229" t="s">
        <v>1713</v>
      </c>
      <c r="F181" s="230" t="s">
        <v>1714</v>
      </c>
      <c r="G181" s="231" t="s">
        <v>170</v>
      </c>
      <c r="H181" s="232">
        <v>1</v>
      </c>
      <c r="I181" s="233"/>
      <c r="J181" s="234">
        <f>ROUND(I181*H181,2)</f>
        <v>0</v>
      </c>
      <c r="K181" s="235"/>
      <c r="L181" s="236"/>
      <c r="M181" s="237" t="s">
        <v>1</v>
      </c>
      <c r="N181" s="238" t="s">
        <v>42</v>
      </c>
      <c r="O181" s="71"/>
      <c r="P181" s="197">
        <f>O181*H181</f>
        <v>0</v>
      </c>
      <c r="Q181" s="197">
        <v>1.489E-2</v>
      </c>
      <c r="R181" s="197">
        <f>Q181*H181</f>
        <v>1.489E-2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195</v>
      </c>
      <c r="AT181" s="199" t="s">
        <v>263</v>
      </c>
      <c r="AU181" s="199" t="s">
        <v>87</v>
      </c>
      <c r="AY181" s="17" t="s">
        <v>152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85</v>
      </c>
      <c r="BK181" s="200">
        <f>ROUND(I181*H181,2)</f>
        <v>0</v>
      </c>
      <c r="BL181" s="17" t="s">
        <v>159</v>
      </c>
      <c r="BM181" s="199" t="s">
        <v>1715</v>
      </c>
    </row>
    <row r="182" spans="1:65" s="12" customFormat="1" ht="22.9" customHeight="1">
      <c r="B182" s="171"/>
      <c r="C182" s="172"/>
      <c r="D182" s="173" t="s">
        <v>76</v>
      </c>
      <c r="E182" s="185" t="s">
        <v>174</v>
      </c>
      <c r="F182" s="185" t="s">
        <v>675</v>
      </c>
      <c r="G182" s="172"/>
      <c r="H182" s="172"/>
      <c r="I182" s="175"/>
      <c r="J182" s="186">
        <f>BK182</f>
        <v>0</v>
      </c>
      <c r="K182" s="172"/>
      <c r="L182" s="177"/>
      <c r="M182" s="178"/>
      <c r="N182" s="179"/>
      <c r="O182" s="179"/>
      <c r="P182" s="180">
        <f>SUM(P183:P208)</f>
        <v>0</v>
      </c>
      <c r="Q182" s="179"/>
      <c r="R182" s="180">
        <f>SUM(R183:R208)</f>
        <v>3.3639999999999998E-3</v>
      </c>
      <c r="S182" s="179"/>
      <c r="T182" s="181">
        <f>SUM(T183:T208)</f>
        <v>15.96106</v>
      </c>
      <c r="AR182" s="182" t="s">
        <v>85</v>
      </c>
      <c r="AT182" s="183" t="s">
        <v>76</v>
      </c>
      <c r="AU182" s="183" t="s">
        <v>85</v>
      </c>
      <c r="AY182" s="182" t="s">
        <v>152</v>
      </c>
      <c r="BK182" s="184">
        <f>SUM(BK183:BK208)</f>
        <v>0</v>
      </c>
    </row>
    <row r="183" spans="1:65" s="2" customFormat="1" ht="24.2" customHeight="1">
      <c r="A183" s="34"/>
      <c r="B183" s="35"/>
      <c r="C183" s="187" t="s">
        <v>245</v>
      </c>
      <c r="D183" s="187" t="s">
        <v>155</v>
      </c>
      <c r="E183" s="188" t="s">
        <v>1783</v>
      </c>
      <c r="F183" s="189" t="s">
        <v>1784</v>
      </c>
      <c r="G183" s="190" t="s">
        <v>170</v>
      </c>
      <c r="H183" s="191">
        <v>2</v>
      </c>
      <c r="I183" s="192"/>
      <c r="J183" s="193">
        <f>ROUND(I183*H183,2)</f>
        <v>0</v>
      </c>
      <c r="K183" s="194"/>
      <c r="L183" s="39"/>
      <c r="M183" s="195" t="s">
        <v>1</v>
      </c>
      <c r="N183" s="196" t="s">
        <v>42</v>
      </c>
      <c r="O183" s="71"/>
      <c r="P183" s="197">
        <f>O183*H183</f>
        <v>0</v>
      </c>
      <c r="Q183" s="197">
        <v>0</v>
      </c>
      <c r="R183" s="197">
        <f>Q183*H183</f>
        <v>0</v>
      </c>
      <c r="S183" s="197">
        <v>0.52300000000000002</v>
      </c>
      <c r="T183" s="198">
        <f>S183*H183</f>
        <v>1.046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159</v>
      </c>
      <c r="AT183" s="199" t="s">
        <v>155</v>
      </c>
      <c r="AU183" s="199" t="s">
        <v>87</v>
      </c>
      <c r="AY183" s="17" t="s">
        <v>152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85</v>
      </c>
      <c r="BK183" s="200">
        <f>ROUND(I183*H183,2)</f>
        <v>0</v>
      </c>
      <c r="BL183" s="17" t="s">
        <v>159</v>
      </c>
      <c r="BM183" s="199" t="s">
        <v>3134</v>
      </c>
    </row>
    <row r="184" spans="1:65" s="2" customFormat="1" ht="24.2" customHeight="1">
      <c r="A184" s="34"/>
      <c r="B184" s="35"/>
      <c r="C184" s="187" t="s">
        <v>249</v>
      </c>
      <c r="D184" s="187" t="s">
        <v>155</v>
      </c>
      <c r="E184" s="188" t="s">
        <v>3135</v>
      </c>
      <c r="F184" s="189" t="s">
        <v>3136</v>
      </c>
      <c r="G184" s="190" t="s">
        <v>178</v>
      </c>
      <c r="H184" s="191">
        <v>1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42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6.8000000000000005E-2</v>
      </c>
      <c r="T184" s="198">
        <f>S184*H184</f>
        <v>6.8000000000000005E-2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159</v>
      </c>
      <c r="AT184" s="199" t="s">
        <v>155</v>
      </c>
      <c r="AU184" s="199" t="s">
        <v>87</v>
      </c>
      <c r="AY184" s="17" t="s">
        <v>152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85</v>
      </c>
      <c r="BK184" s="200">
        <f>ROUND(I184*H184,2)</f>
        <v>0</v>
      </c>
      <c r="BL184" s="17" t="s">
        <v>159</v>
      </c>
      <c r="BM184" s="199" t="s">
        <v>3137</v>
      </c>
    </row>
    <row r="185" spans="1:65" s="2" customFormat="1" ht="21.75" customHeight="1">
      <c r="A185" s="34"/>
      <c r="B185" s="35"/>
      <c r="C185" s="187" t="s">
        <v>253</v>
      </c>
      <c r="D185" s="187" t="s">
        <v>155</v>
      </c>
      <c r="E185" s="188" t="s">
        <v>3138</v>
      </c>
      <c r="F185" s="189" t="s">
        <v>3139</v>
      </c>
      <c r="G185" s="190" t="s">
        <v>178</v>
      </c>
      <c r="H185" s="191">
        <v>1</v>
      </c>
      <c r="I185" s="192"/>
      <c r="J185" s="193">
        <f>ROUND(I185*H185,2)</f>
        <v>0</v>
      </c>
      <c r="K185" s="194"/>
      <c r="L185" s="39"/>
      <c r="M185" s="195" t="s">
        <v>1</v>
      </c>
      <c r="N185" s="196" t="s">
        <v>42</v>
      </c>
      <c r="O185" s="71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270</v>
      </c>
      <c r="AT185" s="199" t="s">
        <v>155</v>
      </c>
      <c r="AU185" s="199" t="s">
        <v>87</v>
      </c>
      <c r="AY185" s="17" t="s">
        <v>152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7" t="s">
        <v>85</v>
      </c>
      <c r="BK185" s="200">
        <f>ROUND(I185*H185,2)</f>
        <v>0</v>
      </c>
      <c r="BL185" s="17" t="s">
        <v>270</v>
      </c>
      <c r="BM185" s="199" t="s">
        <v>3140</v>
      </c>
    </row>
    <row r="186" spans="1:65" s="2" customFormat="1" ht="19.5">
      <c r="A186" s="34"/>
      <c r="B186" s="35"/>
      <c r="C186" s="36"/>
      <c r="D186" s="203" t="s">
        <v>172</v>
      </c>
      <c r="E186" s="36"/>
      <c r="F186" s="213" t="s">
        <v>3141</v>
      </c>
      <c r="G186" s="36"/>
      <c r="H186" s="36"/>
      <c r="I186" s="214"/>
      <c r="J186" s="36"/>
      <c r="K186" s="36"/>
      <c r="L186" s="39"/>
      <c r="M186" s="215"/>
      <c r="N186" s="216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172</v>
      </c>
      <c r="AU186" s="17" t="s">
        <v>87</v>
      </c>
    </row>
    <row r="187" spans="1:65" s="2" customFormat="1" ht="33" customHeight="1">
      <c r="A187" s="34"/>
      <c r="B187" s="35"/>
      <c r="C187" s="187" t="s">
        <v>7</v>
      </c>
      <c r="D187" s="187" t="s">
        <v>155</v>
      </c>
      <c r="E187" s="188" t="s">
        <v>1729</v>
      </c>
      <c r="F187" s="189" t="s">
        <v>1730</v>
      </c>
      <c r="G187" s="190" t="s">
        <v>165</v>
      </c>
      <c r="H187" s="191">
        <v>13.2</v>
      </c>
      <c r="I187" s="192"/>
      <c r="J187" s="193">
        <f>ROUND(I187*H187,2)</f>
        <v>0</v>
      </c>
      <c r="K187" s="194"/>
      <c r="L187" s="39"/>
      <c r="M187" s="195" t="s">
        <v>1</v>
      </c>
      <c r="N187" s="196" t="s">
        <v>42</v>
      </c>
      <c r="O187" s="71"/>
      <c r="P187" s="197">
        <f>O187*H187</f>
        <v>0</v>
      </c>
      <c r="Q187" s="197">
        <v>1.2999999999999999E-4</v>
      </c>
      <c r="R187" s="197">
        <f>Q187*H187</f>
        <v>1.7159999999999999E-3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159</v>
      </c>
      <c r="AT187" s="199" t="s">
        <v>155</v>
      </c>
      <c r="AU187" s="199" t="s">
        <v>87</v>
      </c>
      <c r="AY187" s="17" t="s">
        <v>152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85</v>
      </c>
      <c r="BK187" s="200">
        <f>ROUND(I187*H187,2)</f>
        <v>0</v>
      </c>
      <c r="BL187" s="17" t="s">
        <v>159</v>
      </c>
      <c r="BM187" s="199" t="s">
        <v>1731</v>
      </c>
    </row>
    <row r="188" spans="1:65" s="13" customFormat="1" ht="11.25">
      <c r="B188" s="201"/>
      <c r="C188" s="202"/>
      <c r="D188" s="203" t="s">
        <v>161</v>
      </c>
      <c r="E188" s="204" t="s">
        <v>1</v>
      </c>
      <c r="F188" s="205" t="s">
        <v>3142</v>
      </c>
      <c r="G188" s="202"/>
      <c r="H188" s="206">
        <v>13.2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161</v>
      </c>
      <c r="AU188" s="212" t="s">
        <v>87</v>
      </c>
      <c r="AV188" s="13" t="s">
        <v>87</v>
      </c>
      <c r="AW188" s="13" t="s">
        <v>34</v>
      </c>
      <c r="AX188" s="13" t="s">
        <v>85</v>
      </c>
      <c r="AY188" s="212" t="s">
        <v>152</v>
      </c>
    </row>
    <row r="189" spans="1:65" s="2" customFormat="1" ht="24.2" customHeight="1">
      <c r="A189" s="34"/>
      <c r="B189" s="35"/>
      <c r="C189" s="187" t="s">
        <v>267</v>
      </c>
      <c r="D189" s="187" t="s">
        <v>155</v>
      </c>
      <c r="E189" s="188" t="s">
        <v>1733</v>
      </c>
      <c r="F189" s="189" t="s">
        <v>1734</v>
      </c>
      <c r="G189" s="190" t="s">
        <v>165</v>
      </c>
      <c r="H189" s="191">
        <v>13.2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42</v>
      </c>
      <c r="O189" s="71"/>
      <c r="P189" s="197">
        <f>O189*H189</f>
        <v>0</v>
      </c>
      <c r="Q189" s="197">
        <v>4.0000000000000003E-5</v>
      </c>
      <c r="R189" s="197">
        <f>Q189*H189</f>
        <v>5.2800000000000004E-4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159</v>
      </c>
      <c r="AT189" s="199" t="s">
        <v>155</v>
      </c>
      <c r="AU189" s="199" t="s">
        <v>87</v>
      </c>
      <c r="AY189" s="17" t="s">
        <v>152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85</v>
      </c>
      <c r="BK189" s="200">
        <f>ROUND(I189*H189,2)</f>
        <v>0</v>
      </c>
      <c r="BL189" s="17" t="s">
        <v>159</v>
      </c>
      <c r="BM189" s="199" t="s">
        <v>1735</v>
      </c>
    </row>
    <row r="190" spans="1:65" s="2" customFormat="1" ht="24.2" customHeight="1">
      <c r="A190" s="34"/>
      <c r="B190" s="35"/>
      <c r="C190" s="187" t="s">
        <v>277</v>
      </c>
      <c r="D190" s="187" t="s">
        <v>155</v>
      </c>
      <c r="E190" s="188" t="s">
        <v>1739</v>
      </c>
      <c r="F190" s="189" t="s">
        <v>1740</v>
      </c>
      <c r="G190" s="190" t="s">
        <v>170</v>
      </c>
      <c r="H190" s="191">
        <v>2</v>
      </c>
      <c r="I190" s="192"/>
      <c r="J190" s="193">
        <f>ROUND(I190*H190,2)</f>
        <v>0</v>
      </c>
      <c r="K190" s="194"/>
      <c r="L190" s="39"/>
      <c r="M190" s="195" t="s">
        <v>1</v>
      </c>
      <c r="N190" s="196" t="s">
        <v>42</v>
      </c>
      <c r="O190" s="71"/>
      <c r="P190" s="197">
        <f>O190*H190</f>
        <v>0</v>
      </c>
      <c r="Q190" s="197">
        <v>2.3000000000000001E-4</v>
      </c>
      <c r="R190" s="197">
        <f>Q190*H190</f>
        <v>4.6000000000000001E-4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159</v>
      </c>
      <c r="AT190" s="199" t="s">
        <v>155</v>
      </c>
      <c r="AU190" s="199" t="s">
        <v>87</v>
      </c>
      <c r="AY190" s="17" t="s">
        <v>152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85</v>
      </c>
      <c r="BK190" s="200">
        <f>ROUND(I190*H190,2)</f>
        <v>0</v>
      </c>
      <c r="BL190" s="17" t="s">
        <v>159</v>
      </c>
      <c r="BM190" s="199" t="s">
        <v>1741</v>
      </c>
    </row>
    <row r="191" spans="1:65" s="2" customFormat="1" ht="24.2" customHeight="1">
      <c r="A191" s="34"/>
      <c r="B191" s="35"/>
      <c r="C191" s="228" t="s">
        <v>282</v>
      </c>
      <c r="D191" s="228" t="s">
        <v>263</v>
      </c>
      <c r="E191" s="229" t="s">
        <v>1742</v>
      </c>
      <c r="F191" s="230" t="s">
        <v>1743</v>
      </c>
      <c r="G191" s="231" t="s">
        <v>170</v>
      </c>
      <c r="H191" s="232">
        <v>2</v>
      </c>
      <c r="I191" s="233"/>
      <c r="J191" s="234">
        <f>ROUND(I191*H191,2)</f>
        <v>0</v>
      </c>
      <c r="K191" s="235"/>
      <c r="L191" s="236"/>
      <c r="M191" s="237" t="s">
        <v>1</v>
      </c>
      <c r="N191" s="238" t="s">
        <v>42</v>
      </c>
      <c r="O191" s="71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195</v>
      </c>
      <c r="AT191" s="199" t="s">
        <v>263</v>
      </c>
      <c r="AU191" s="199" t="s">
        <v>87</v>
      </c>
      <c r="AY191" s="17" t="s">
        <v>152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85</v>
      </c>
      <c r="BK191" s="200">
        <f>ROUND(I191*H191,2)</f>
        <v>0</v>
      </c>
      <c r="BL191" s="17" t="s">
        <v>159</v>
      </c>
      <c r="BM191" s="199" t="s">
        <v>1744</v>
      </c>
    </row>
    <row r="192" spans="1:65" s="2" customFormat="1" ht="21.75" customHeight="1">
      <c r="A192" s="34"/>
      <c r="B192" s="35"/>
      <c r="C192" s="187" t="s">
        <v>288</v>
      </c>
      <c r="D192" s="187" t="s">
        <v>155</v>
      </c>
      <c r="E192" s="188" t="s">
        <v>1748</v>
      </c>
      <c r="F192" s="189" t="s">
        <v>1749</v>
      </c>
      <c r="G192" s="190" t="s">
        <v>165</v>
      </c>
      <c r="H192" s="191">
        <v>19.36</v>
      </c>
      <c r="I192" s="192"/>
      <c r="J192" s="193">
        <f>ROUND(I192*H192,2)</f>
        <v>0</v>
      </c>
      <c r="K192" s="194"/>
      <c r="L192" s="39"/>
      <c r="M192" s="195" t="s">
        <v>1</v>
      </c>
      <c r="N192" s="196" t="s">
        <v>42</v>
      </c>
      <c r="O192" s="71"/>
      <c r="P192" s="197">
        <f>O192*H192</f>
        <v>0</v>
      </c>
      <c r="Q192" s="197">
        <v>0</v>
      </c>
      <c r="R192" s="197">
        <f>Q192*H192</f>
        <v>0</v>
      </c>
      <c r="S192" s="197">
        <v>0.26100000000000001</v>
      </c>
      <c r="T192" s="198">
        <f>S192*H192</f>
        <v>5.0529599999999997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159</v>
      </c>
      <c r="AT192" s="199" t="s">
        <v>155</v>
      </c>
      <c r="AU192" s="199" t="s">
        <v>87</v>
      </c>
      <c r="AY192" s="17" t="s">
        <v>152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7" t="s">
        <v>85</v>
      </c>
      <c r="BK192" s="200">
        <f>ROUND(I192*H192,2)</f>
        <v>0</v>
      </c>
      <c r="BL192" s="17" t="s">
        <v>159</v>
      </c>
      <c r="BM192" s="199" t="s">
        <v>1750</v>
      </c>
    </row>
    <row r="193" spans="1:65" s="13" customFormat="1" ht="11.25">
      <c r="B193" s="201"/>
      <c r="C193" s="202"/>
      <c r="D193" s="203" t="s">
        <v>161</v>
      </c>
      <c r="E193" s="204" t="s">
        <v>1</v>
      </c>
      <c r="F193" s="205" t="s">
        <v>3143</v>
      </c>
      <c r="G193" s="202"/>
      <c r="H193" s="206">
        <v>19.36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161</v>
      </c>
      <c r="AU193" s="212" t="s">
        <v>87</v>
      </c>
      <c r="AV193" s="13" t="s">
        <v>87</v>
      </c>
      <c r="AW193" s="13" t="s">
        <v>34</v>
      </c>
      <c r="AX193" s="13" t="s">
        <v>85</v>
      </c>
      <c r="AY193" s="212" t="s">
        <v>152</v>
      </c>
    </row>
    <row r="194" spans="1:65" s="2" customFormat="1" ht="24.2" customHeight="1">
      <c r="A194" s="34"/>
      <c r="B194" s="35"/>
      <c r="C194" s="187" t="s">
        <v>293</v>
      </c>
      <c r="D194" s="187" t="s">
        <v>155</v>
      </c>
      <c r="E194" s="188" t="s">
        <v>1753</v>
      </c>
      <c r="F194" s="189" t="s">
        <v>1754</v>
      </c>
      <c r="G194" s="190" t="s">
        <v>158</v>
      </c>
      <c r="H194" s="191">
        <v>0.5</v>
      </c>
      <c r="I194" s="192"/>
      <c r="J194" s="193">
        <f>ROUND(I194*H194,2)</f>
        <v>0</v>
      </c>
      <c r="K194" s="194"/>
      <c r="L194" s="39"/>
      <c r="M194" s="195" t="s">
        <v>1</v>
      </c>
      <c r="N194" s="196" t="s">
        <v>42</v>
      </c>
      <c r="O194" s="71"/>
      <c r="P194" s="197">
        <f>O194*H194</f>
        <v>0</v>
      </c>
      <c r="Q194" s="197">
        <v>0</v>
      </c>
      <c r="R194" s="197">
        <f>Q194*H194</f>
        <v>0</v>
      </c>
      <c r="S194" s="197">
        <v>1.8</v>
      </c>
      <c r="T194" s="198">
        <f>S194*H194</f>
        <v>0.9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159</v>
      </c>
      <c r="AT194" s="199" t="s">
        <v>155</v>
      </c>
      <c r="AU194" s="199" t="s">
        <v>87</v>
      </c>
      <c r="AY194" s="17" t="s">
        <v>152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85</v>
      </c>
      <c r="BK194" s="200">
        <f>ROUND(I194*H194,2)</f>
        <v>0</v>
      </c>
      <c r="BL194" s="17" t="s">
        <v>159</v>
      </c>
      <c r="BM194" s="199" t="s">
        <v>1755</v>
      </c>
    </row>
    <row r="195" spans="1:65" s="13" customFormat="1" ht="22.5">
      <c r="B195" s="201"/>
      <c r="C195" s="202"/>
      <c r="D195" s="203" t="s">
        <v>161</v>
      </c>
      <c r="E195" s="204" t="s">
        <v>1</v>
      </c>
      <c r="F195" s="205" t="s">
        <v>3144</v>
      </c>
      <c r="G195" s="202"/>
      <c r="H195" s="206">
        <v>0.5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161</v>
      </c>
      <c r="AU195" s="212" t="s">
        <v>87</v>
      </c>
      <c r="AV195" s="13" t="s">
        <v>87</v>
      </c>
      <c r="AW195" s="13" t="s">
        <v>34</v>
      </c>
      <c r="AX195" s="13" t="s">
        <v>85</v>
      </c>
      <c r="AY195" s="212" t="s">
        <v>152</v>
      </c>
    </row>
    <row r="196" spans="1:65" s="2" customFormat="1" ht="24.2" customHeight="1">
      <c r="A196" s="34"/>
      <c r="B196" s="35"/>
      <c r="C196" s="187" t="s">
        <v>298</v>
      </c>
      <c r="D196" s="187" t="s">
        <v>155</v>
      </c>
      <c r="E196" s="188" t="s">
        <v>1772</v>
      </c>
      <c r="F196" s="189" t="s">
        <v>1773</v>
      </c>
      <c r="G196" s="190" t="s">
        <v>165</v>
      </c>
      <c r="H196" s="191">
        <v>13.2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42</v>
      </c>
      <c r="O196" s="71"/>
      <c r="P196" s="197">
        <f>O196*H196</f>
        <v>0</v>
      </c>
      <c r="Q196" s="197">
        <v>0</v>
      </c>
      <c r="R196" s="197">
        <f>Q196*H196</f>
        <v>0</v>
      </c>
      <c r="S196" s="197">
        <v>3.5000000000000003E-2</v>
      </c>
      <c r="T196" s="198">
        <f>S196*H196</f>
        <v>0.46200000000000002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159</v>
      </c>
      <c r="AT196" s="199" t="s">
        <v>155</v>
      </c>
      <c r="AU196" s="199" t="s">
        <v>87</v>
      </c>
      <c r="AY196" s="17" t="s">
        <v>152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85</v>
      </c>
      <c r="BK196" s="200">
        <f>ROUND(I196*H196,2)</f>
        <v>0</v>
      </c>
      <c r="BL196" s="17" t="s">
        <v>159</v>
      </c>
      <c r="BM196" s="199" t="s">
        <v>1774</v>
      </c>
    </row>
    <row r="197" spans="1:65" s="2" customFormat="1" ht="21.75" customHeight="1">
      <c r="A197" s="34"/>
      <c r="B197" s="35"/>
      <c r="C197" s="187" t="s">
        <v>304</v>
      </c>
      <c r="D197" s="187" t="s">
        <v>155</v>
      </c>
      <c r="E197" s="188" t="s">
        <v>730</v>
      </c>
      <c r="F197" s="189" t="s">
        <v>1780</v>
      </c>
      <c r="G197" s="190" t="s">
        <v>165</v>
      </c>
      <c r="H197" s="191">
        <v>5.6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42</v>
      </c>
      <c r="O197" s="71"/>
      <c r="P197" s="197">
        <f>O197*H197</f>
        <v>0</v>
      </c>
      <c r="Q197" s="197">
        <v>0</v>
      </c>
      <c r="R197" s="197">
        <f>Q197*H197</f>
        <v>0</v>
      </c>
      <c r="S197" s="197">
        <v>7.5999999999999998E-2</v>
      </c>
      <c r="T197" s="198">
        <f>S197*H197</f>
        <v>0.42559999999999998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159</v>
      </c>
      <c r="AT197" s="199" t="s">
        <v>155</v>
      </c>
      <c r="AU197" s="199" t="s">
        <v>87</v>
      </c>
      <c r="AY197" s="17" t="s">
        <v>152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85</v>
      </c>
      <c r="BK197" s="200">
        <f>ROUND(I197*H197,2)</f>
        <v>0</v>
      </c>
      <c r="BL197" s="17" t="s">
        <v>159</v>
      </c>
      <c r="BM197" s="199" t="s">
        <v>1781</v>
      </c>
    </row>
    <row r="198" spans="1:65" s="13" customFormat="1" ht="11.25">
      <c r="B198" s="201"/>
      <c r="C198" s="202"/>
      <c r="D198" s="203" t="s">
        <v>161</v>
      </c>
      <c r="E198" s="204" t="s">
        <v>1</v>
      </c>
      <c r="F198" s="205" t="s">
        <v>3145</v>
      </c>
      <c r="G198" s="202"/>
      <c r="H198" s="206">
        <v>5.6</v>
      </c>
      <c r="I198" s="207"/>
      <c r="J198" s="202"/>
      <c r="K198" s="202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161</v>
      </c>
      <c r="AU198" s="212" t="s">
        <v>87</v>
      </c>
      <c r="AV198" s="13" t="s">
        <v>87</v>
      </c>
      <c r="AW198" s="13" t="s">
        <v>34</v>
      </c>
      <c r="AX198" s="13" t="s">
        <v>85</v>
      </c>
      <c r="AY198" s="212" t="s">
        <v>152</v>
      </c>
    </row>
    <row r="199" spans="1:65" s="2" customFormat="1" ht="24.2" customHeight="1">
      <c r="A199" s="34"/>
      <c r="B199" s="35"/>
      <c r="C199" s="187" t="s">
        <v>311</v>
      </c>
      <c r="D199" s="187" t="s">
        <v>155</v>
      </c>
      <c r="E199" s="188" t="s">
        <v>1786</v>
      </c>
      <c r="F199" s="189" t="s">
        <v>1787</v>
      </c>
      <c r="G199" s="190" t="s">
        <v>170</v>
      </c>
      <c r="H199" s="191">
        <v>2</v>
      </c>
      <c r="I199" s="192"/>
      <c r="J199" s="193">
        <f>ROUND(I199*H199,2)</f>
        <v>0</v>
      </c>
      <c r="K199" s="194"/>
      <c r="L199" s="39"/>
      <c r="M199" s="195" t="s">
        <v>1</v>
      </c>
      <c r="N199" s="196" t="s">
        <v>42</v>
      </c>
      <c r="O199" s="71"/>
      <c r="P199" s="197">
        <f>O199*H199</f>
        <v>0</v>
      </c>
      <c r="Q199" s="197">
        <v>0</v>
      </c>
      <c r="R199" s="197">
        <f>Q199*H199</f>
        <v>0</v>
      </c>
      <c r="S199" s="197">
        <v>4.0000000000000001E-3</v>
      </c>
      <c r="T199" s="198">
        <f>S199*H199</f>
        <v>8.0000000000000002E-3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159</v>
      </c>
      <c r="AT199" s="199" t="s">
        <v>155</v>
      </c>
      <c r="AU199" s="199" t="s">
        <v>87</v>
      </c>
      <c r="AY199" s="17" t="s">
        <v>152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85</v>
      </c>
      <c r="BK199" s="200">
        <f>ROUND(I199*H199,2)</f>
        <v>0</v>
      </c>
      <c r="BL199" s="17" t="s">
        <v>159</v>
      </c>
      <c r="BM199" s="199" t="s">
        <v>1788</v>
      </c>
    </row>
    <row r="200" spans="1:65" s="2" customFormat="1" ht="24.2" customHeight="1">
      <c r="A200" s="34"/>
      <c r="B200" s="35"/>
      <c r="C200" s="187" t="s">
        <v>315</v>
      </c>
      <c r="D200" s="187" t="s">
        <v>155</v>
      </c>
      <c r="E200" s="188" t="s">
        <v>1789</v>
      </c>
      <c r="F200" s="189" t="s">
        <v>1790</v>
      </c>
      <c r="G200" s="190" t="s">
        <v>170</v>
      </c>
      <c r="H200" s="191">
        <v>2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42</v>
      </c>
      <c r="O200" s="71"/>
      <c r="P200" s="197">
        <f>O200*H200</f>
        <v>0</v>
      </c>
      <c r="Q200" s="197">
        <v>0</v>
      </c>
      <c r="R200" s="197">
        <f>Q200*H200</f>
        <v>0</v>
      </c>
      <c r="S200" s="197">
        <v>1.6E-2</v>
      </c>
      <c r="T200" s="198">
        <f>S200*H200</f>
        <v>3.2000000000000001E-2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159</v>
      </c>
      <c r="AT200" s="199" t="s">
        <v>155</v>
      </c>
      <c r="AU200" s="199" t="s">
        <v>87</v>
      </c>
      <c r="AY200" s="17" t="s">
        <v>152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85</v>
      </c>
      <c r="BK200" s="200">
        <f>ROUND(I200*H200,2)</f>
        <v>0</v>
      </c>
      <c r="BL200" s="17" t="s">
        <v>159</v>
      </c>
      <c r="BM200" s="199" t="s">
        <v>1791</v>
      </c>
    </row>
    <row r="201" spans="1:65" s="2" customFormat="1" ht="24.2" customHeight="1">
      <c r="A201" s="34"/>
      <c r="B201" s="35"/>
      <c r="C201" s="187" t="s">
        <v>319</v>
      </c>
      <c r="D201" s="187" t="s">
        <v>155</v>
      </c>
      <c r="E201" s="188" t="s">
        <v>1792</v>
      </c>
      <c r="F201" s="189" t="s">
        <v>1793</v>
      </c>
      <c r="G201" s="190" t="s">
        <v>198</v>
      </c>
      <c r="H201" s="191">
        <v>101</v>
      </c>
      <c r="I201" s="192"/>
      <c r="J201" s="193">
        <f>ROUND(I201*H201,2)</f>
        <v>0</v>
      </c>
      <c r="K201" s="194"/>
      <c r="L201" s="39"/>
      <c r="M201" s="195" t="s">
        <v>1</v>
      </c>
      <c r="N201" s="196" t="s">
        <v>42</v>
      </c>
      <c r="O201" s="71"/>
      <c r="P201" s="197">
        <f>O201*H201</f>
        <v>0</v>
      </c>
      <c r="Q201" s="197">
        <v>0</v>
      </c>
      <c r="R201" s="197">
        <f>Q201*H201</f>
        <v>0</v>
      </c>
      <c r="S201" s="197">
        <v>6.0000000000000001E-3</v>
      </c>
      <c r="T201" s="198">
        <f>S201*H201</f>
        <v>0.60599999999999998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159</v>
      </c>
      <c r="AT201" s="199" t="s">
        <v>155</v>
      </c>
      <c r="AU201" s="199" t="s">
        <v>87</v>
      </c>
      <c r="AY201" s="17" t="s">
        <v>152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85</v>
      </c>
      <c r="BK201" s="200">
        <f>ROUND(I201*H201,2)</f>
        <v>0</v>
      </c>
      <c r="BL201" s="17" t="s">
        <v>159</v>
      </c>
      <c r="BM201" s="199" t="s">
        <v>1794</v>
      </c>
    </row>
    <row r="202" spans="1:65" s="13" customFormat="1" ht="11.25">
      <c r="B202" s="201"/>
      <c r="C202" s="202"/>
      <c r="D202" s="203" t="s">
        <v>161</v>
      </c>
      <c r="E202" s="204" t="s">
        <v>1</v>
      </c>
      <c r="F202" s="205" t="s">
        <v>3146</v>
      </c>
      <c r="G202" s="202"/>
      <c r="H202" s="206">
        <v>101</v>
      </c>
      <c r="I202" s="207"/>
      <c r="J202" s="202"/>
      <c r="K202" s="202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161</v>
      </c>
      <c r="AU202" s="212" t="s">
        <v>87</v>
      </c>
      <c r="AV202" s="13" t="s">
        <v>87</v>
      </c>
      <c r="AW202" s="13" t="s">
        <v>34</v>
      </c>
      <c r="AX202" s="13" t="s">
        <v>85</v>
      </c>
      <c r="AY202" s="212" t="s">
        <v>152</v>
      </c>
    </row>
    <row r="203" spans="1:65" s="2" customFormat="1" ht="24.2" customHeight="1">
      <c r="A203" s="34"/>
      <c r="B203" s="35"/>
      <c r="C203" s="187" t="s">
        <v>285</v>
      </c>
      <c r="D203" s="187" t="s">
        <v>155</v>
      </c>
      <c r="E203" s="188" t="s">
        <v>1795</v>
      </c>
      <c r="F203" s="189" t="s">
        <v>1796</v>
      </c>
      <c r="G203" s="190" t="s">
        <v>198</v>
      </c>
      <c r="H203" s="191">
        <v>28</v>
      </c>
      <c r="I203" s="192"/>
      <c r="J203" s="193">
        <f>ROUND(I203*H203,2)</f>
        <v>0</v>
      </c>
      <c r="K203" s="194"/>
      <c r="L203" s="39"/>
      <c r="M203" s="195" t="s">
        <v>1</v>
      </c>
      <c r="N203" s="196" t="s">
        <v>42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0.04</v>
      </c>
      <c r="T203" s="198">
        <f>S203*H203</f>
        <v>1.1200000000000001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159</v>
      </c>
      <c r="AT203" s="199" t="s">
        <v>155</v>
      </c>
      <c r="AU203" s="199" t="s">
        <v>87</v>
      </c>
      <c r="AY203" s="17" t="s">
        <v>152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85</v>
      </c>
      <c r="BK203" s="200">
        <f>ROUND(I203*H203,2)</f>
        <v>0</v>
      </c>
      <c r="BL203" s="17" t="s">
        <v>159</v>
      </c>
      <c r="BM203" s="199" t="s">
        <v>1797</v>
      </c>
    </row>
    <row r="204" spans="1:65" s="2" customFormat="1" ht="24.2" customHeight="1">
      <c r="A204" s="34"/>
      <c r="B204" s="35"/>
      <c r="C204" s="187" t="s">
        <v>329</v>
      </c>
      <c r="D204" s="187" t="s">
        <v>155</v>
      </c>
      <c r="E204" s="188" t="s">
        <v>1798</v>
      </c>
      <c r="F204" s="189" t="s">
        <v>1799</v>
      </c>
      <c r="G204" s="190" t="s">
        <v>198</v>
      </c>
      <c r="H204" s="191">
        <v>10</v>
      </c>
      <c r="I204" s="192"/>
      <c r="J204" s="193">
        <f>ROUND(I204*H204,2)</f>
        <v>0</v>
      </c>
      <c r="K204" s="194"/>
      <c r="L204" s="39"/>
      <c r="M204" s="195" t="s">
        <v>1</v>
      </c>
      <c r="N204" s="196" t="s">
        <v>42</v>
      </c>
      <c r="O204" s="71"/>
      <c r="P204" s="197">
        <f>O204*H204</f>
        <v>0</v>
      </c>
      <c r="Q204" s="197">
        <v>0</v>
      </c>
      <c r="R204" s="197">
        <f>Q204*H204</f>
        <v>0</v>
      </c>
      <c r="S204" s="197">
        <v>0.11</v>
      </c>
      <c r="T204" s="198">
        <f>S204*H204</f>
        <v>1.1000000000000001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159</v>
      </c>
      <c r="AT204" s="199" t="s">
        <v>155</v>
      </c>
      <c r="AU204" s="199" t="s">
        <v>87</v>
      </c>
      <c r="AY204" s="17" t="s">
        <v>152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7" t="s">
        <v>85</v>
      </c>
      <c r="BK204" s="200">
        <f>ROUND(I204*H204,2)</f>
        <v>0</v>
      </c>
      <c r="BL204" s="17" t="s">
        <v>159</v>
      </c>
      <c r="BM204" s="199" t="s">
        <v>1800</v>
      </c>
    </row>
    <row r="205" spans="1:65" s="2" customFormat="1" ht="24.2" customHeight="1">
      <c r="A205" s="34"/>
      <c r="B205" s="35"/>
      <c r="C205" s="187" t="s">
        <v>335</v>
      </c>
      <c r="D205" s="187" t="s">
        <v>155</v>
      </c>
      <c r="E205" s="188" t="s">
        <v>1801</v>
      </c>
      <c r="F205" s="189" t="s">
        <v>1802</v>
      </c>
      <c r="G205" s="190" t="s">
        <v>198</v>
      </c>
      <c r="H205" s="191">
        <v>0.5</v>
      </c>
      <c r="I205" s="192"/>
      <c r="J205" s="193">
        <f>ROUND(I205*H205,2)</f>
        <v>0</v>
      </c>
      <c r="K205" s="194"/>
      <c r="L205" s="39"/>
      <c r="M205" s="195" t="s">
        <v>1</v>
      </c>
      <c r="N205" s="196" t="s">
        <v>42</v>
      </c>
      <c r="O205" s="71"/>
      <c r="P205" s="197">
        <f>O205*H205</f>
        <v>0</v>
      </c>
      <c r="Q205" s="197">
        <v>1.32E-3</v>
      </c>
      <c r="R205" s="197">
        <f>Q205*H205</f>
        <v>6.6E-4</v>
      </c>
      <c r="S205" s="197">
        <v>2.5000000000000001E-2</v>
      </c>
      <c r="T205" s="198">
        <f>S205*H205</f>
        <v>1.2500000000000001E-2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159</v>
      </c>
      <c r="AT205" s="199" t="s">
        <v>155</v>
      </c>
      <c r="AU205" s="199" t="s">
        <v>87</v>
      </c>
      <c r="AY205" s="17" t="s">
        <v>152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85</v>
      </c>
      <c r="BK205" s="200">
        <f>ROUND(I205*H205,2)</f>
        <v>0</v>
      </c>
      <c r="BL205" s="17" t="s">
        <v>159</v>
      </c>
      <c r="BM205" s="199" t="s">
        <v>1803</v>
      </c>
    </row>
    <row r="206" spans="1:65" s="2" customFormat="1" ht="37.9" customHeight="1">
      <c r="A206" s="34"/>
      <c r="B206" s="35"/>
      <c r="C206" s="187" t="s">
        <v>340</v>
      </c>
      <c r="D206" s="187" t="s">
        <v>155</v>
      </c>
      <c r="E206" s="188" t="s">
        <v>1808</v>
      </c>
      <c r="F206" s="189" t="s">
        <v>1809</v>
      </c>
      <c r="G206" s="190" t="s">
        <v>165</v>
      </c>
      <c r="H206" s="191">
        <v>75.52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42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0.02</v>
      </c>
      <c r="T206" s="198">
        <f>S206*H206</f>
        <v>1.5104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159</v>
      </c>
      <c r="AT206" s="199" t="s">
        <v>155</v>
      </c>
      <c r="AU206" s="199" t="s">
        <v>87</v>
      </c>
      <c r="AY206" s="17" t="s">
        <v>152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85</v>
      </c>
      <c r="BK206" s="200">
        <f>ROUND(I206*H206,2)</f>
        <v>0</v>
      </c>
      <c r="BL206" s="17" t="s">
        <v>159</v>
      </c>
      <c r="BM206" s="199" t="s">
        <v>1810</v>
      </c>
    </row>
    <row r="207" spans="1:65" s="2" customFormat="1" ht="24.2" customHeight="1">
      <c r="A207" s="34"/>
      <c r="B207" s="35"/>
      <c r="C207" s="187" t="s">
        <v>344</v>
      </c>
      <c r="D207" s="187" t="s">
        <v>155</v>
      </c>
      <c r="E207" s="188" t="s">
        <v>1811</v>
      </c>
      <c r="F207" s="189" t="s">
        <v>1812</v>
      </c>
      <c r="G207" s="190" t="s">
        <v>165</v>
      </c>
      <c r="H207" s="191">
        <v>53.2</v>
      </c>
      <c r="I207" s="192"/>
      <c r="J207" s="193">
        <f>ROUND(I207*H207,2)</f>
        <v>0</v>
      </c>
      <c r="K207" s="194"/>
      <c r="L207" s="39"/>
      <c r="M207" s="195" t="s">
        <v>1</v>
      </c>
      <c r="N207" s="196" t="s">
        <v>42</v>
      </c>
      <c r="O207" s="71"/>
      <c r="P207" s="197">
        <f>O207*H207</f>
        <v>0</v>
      </c>
      <c r="Q207" s="197">
        <v>0</v>
      </c>
      <c r="R207" s="197">
        <f>Q207*H207</f>
        <v>0</v>
      </c>
      <c r="S207" s="197">
        <v>6.8000000000000005E-2</v>
      </c>
      <c r="T207" s="198">
        <f>S207*H207</f>
        <v>3.6176000000000004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159</v>
      </c>
      <c r="AT207" s="199" t="s">
        <v>155</v>
      </c>
      <c r="AU207" s="199" t="s">
        <v>87</v>
      </c>
      <c r="AY207" s="17" t="s">
        <v>152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85</v>
      </c>
      <c r="BK207" s="200">
        <f>ROUND(I207*H207,2)</f>
        <v>0</v>
      </c>
      <c r="BL207" s="17" t="s">
        <v>159</v>
      </c>
      <c r="BM207" s="199" t="s">
        <v>1813</v>
      </c>
    </row>
    <row r="208" spans="1:65" s="13" customFormat="1" ht="11.25">
      <c r="B208" s="201"/>
      <c r="C208" s="202"/>
      <c r="D208" s="203" t="s">
        <v>161</v>
      </c>
      <c r="E208" s="204" t="s">
        <v>1</v>
      </c>
      <c r="F208" s="205" t="s">
        <v>3147</v>
      </c>
      <c r="G208" s="202"/>
      <c r="H208" s="206">
        <v>53.2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161</v>
      </c>
      <c r="AU208" s="212" t="s">
        <v>87</v>
      </c>
      <c r="AV208" s="13" t="s">
        <v>87</v>
      </c>
      <c r="AW208" s="13" t="s">
        <v>34</v>
      </c>
      <c r="AX208" s="13" t="s">
        <v>85</v>
      </c>
      <c r="AY208" s="212" t="s">
        <v>152</v>
      </c>
    </row>
    <row r="209" spans="1:65" s="12" customFormat="1" ht="22.9" customHeight="1">
      <c r="B209" s="171"/>
      <c r="C209" s="172"/>
      <c r="D209" s="173" t="s">
        <v>76</v>
      </c>
      <c r="E209" s="185" t="s">
        <v>220</v>
      </c>
      <c r="F209" s="185" t="s">
        <v>221</v>
      </c>
      <c r="G209" s="172"/>
      <c r="H209" s="172"/>
      <c r="I209" s="175"/>
      <c r="J209" s="186">
        <f>BK209</f>
        <v>0</v>
      </c>
      <c r="K209" s="172"/>
      <c r="L209" s="177"/>
      <c r="M209" s="178"/>
      <c r="N209" s="179"/>
      <c r="O209" s="179"/>
      <c r="P209" s="180">
        <f>SUM(P210:P220)</f>
        <v>0</v>
      </c>
      <c r="Q209" s="179"/>
      <c r="R209" s="180">
        <f>SUM(R210:R220)</f>
        <v>0</v>
      </c>
      <c r="S209" s="179"/>
      <c r="T209" s="181">
        <f>SUM(T210:T220)</f>
        <v>0</v>
      </c>
      <c r="AR209" s="182" t="s">
        <v>85</v>
      </c>
      <c r="AT209" s="183" t="s">
        <v>76</v>
      </c>
      <c r="AU209" s="183" t="s">
        <v>85</v>
      </c>
      <c r="AY209" s="182" t="s">
        <v>152</v>
      </c>
      <c r="BK209" s="184">
        <f>SUM(BK210:BK220)</f>
        <v>0</v>
      </c>
    </row>
    <row r="210" spans="1:65" s="2" customFormat="1" ht="24.2" customHeight="1">
      <c r="A210" s="34"/>
      <c r="B210" s="35"/>
      <c r="C210" s="187" t="s">
        <v>349</v>
      </c>
      <c r="D210" s="187" t="s">
        <v>155</v>
      </c>
      <c r="E210" s="188" t="s">
        <v>1814</v>
      </c>
      <c r="F210" s="189" t="s">
        <v>1815</v>
      </c>
      <c r="G210" s="190" t="s">
        <v>225</v>
      </c>
      <c r="H210" s="191">
        <v>17.879000000000001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42</v>
      </c>
      <c r="O210" s="71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159</v>
      </c>
      <c r="AT210" s="199" t="s">
        <v>155</v>
      </c>
      <c r="AU210" s="199" t="s">
        <v>87</v>
      </c>
      <c r="AY210" s="17" t="s">
        <v>152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85</v>
      </c>
      <c r="BK210" s="200">
        <f>ROUND(I210*H210,2)</f>
        <v>0</v>
      </c>
      <c r="BL210" s="17" t="s">
        <v>159</v>
      </c>
      <c r="BM210" s="199" t="s">
        <v>1816</v>
      </c>
    </row>
    <row r="211" spans="1:65" s="2" customFormat="1" ht="24.2" customHeight="1">
      <c r="A211" s="34"/>
      <c r="B211" s="35"/>
      <c r="C211" s="187" t="s">
        <v>354</v>
      </c>
      <c r="D211" s="187" t="s">
        <v>155</v>
      </c>
      <c r="E211" s="188" t="s">
        <v>228</v>
      </c>
      <c r="F211" s="189" t="s">
        <v>1817</v>
      </c>
      <c r="G211" s="190" t="s">
        <v>225</v>
      </c>
      <c r="H211" s="191">
        <v>17.879000000000001</v>
      </c>
      <c r="I211" s="192"/>
      <c r="J211" s="193">
        <f>ROUND(I211*H211,2)</f>
        <v>0</v>
      </c>
      <c r="K211" s="194"/>
      <c r="L211" s="39"/>
      <c r="M211" s="195" t="s">
        <v>1</v>
      </c>
      <c r="N211" s="196" t="s">
        <v>42</v>
      </c>
      <c r="O211" s="71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159</v>
      </c>
      <c r="AT211" s="199" t="s">
        <v>155</v>
      </c>
      <c r="AU211" s="199" t="s">
        <v>87</v>
      </c>
      <c r="AY211" s="17" t="s">
        <v>152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7" t="s">
        <v>85</v>
      </c>
      <c r="BK211" s="200">
        <f>ROUND(I211*H211,2)</f>
        <v>0</v>
      </c>
      <c r="BL211" s="17" t="s">
        <v>159</v>
      </c>
      <c r="BM211" s="199" t="s">
        <v>1818</v>
      </c>
    </row>
    <row r="212" spans="1:65" s="2" customFormat="1" ht="24.2" customHeight="1">
      <c r="A212" s="34"/>
      <c r="B212" s="35"/>
      <c r="C212" s="187" t="s">
        <v>358</v>
      </c>
      <c r="D212" s="187" t="s">
        <v>155</v>
      </c>
      <c r="E212" s="188" t="s">
        <v>231</v>
      </c>
      <c r="F212" s="189" t="s">
        <v>232</v>
      </c>
      <c r="G212" s="190" t="s">
        <v>225</v>
      </c>
      <c r="H212" s="191">
        <v>339.70100000000002</v>
      </c>
      <c r="I212" s="192"/>
      <c r="J212" s="193">
        <f>ROUND(I212*H212,2)</f>
        <v>0</v>
      </c>
      <c r="K212" s="194"/>
      <c r="L212" s="39"/>
      <c r="M212" s="195" t="s">
        <v>1</v>
      </c>
      <c r="N212" s="196" t="s">
        <v>42</v>
      </c>
      <c r="O212" s="7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159</v>
      </c>
      <c r="AT212" s="199" t="s">
        <v>155</v>
      </c>
      <c r="AU212" s="199" t="s">
        <v>87</v>
      </c>
      <c r="AY212" s="17" t="s">
        <v>152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85</v>
      </c>
      <c r="BK212" s="200">
        <f>ROUND(I212*H212,2)</f>
        <v>0</v>
      </c>
      <c r="BL212" s="17" t="s">
        <v>159</v>
      </c>
      <c r="BM212" s="199" t="s">
        <v>1819</v>
      </c>
    </row>
    <row r="213" spans="1:65" s="13" customFormat="1" ht="11.25">
      <c r="B213" s="201"/>
      <c r="C213" s="202"/>
      <c r="D213" s="203" t="s">
        <v>161</v>
      </c>
      <c r="E213" s="202"/>
      <c r="F213" s="205" t="s">
        <v>3148</v>
      </c>
      <c r="G213" s="202"/>
      <c r="H213" s="206">
        <v>339.70100000000002</v>
      </c>
      <c r="I213" s="207"/>
      <c r="J213" s="202"/>
      <c r="K213" s="202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161</v>
      </c>
      <c r="AU213" s="212" t="s">
        <v>87</v>
      </c>
      <c r="AV213" s="13" t="s">
        <v>87</v>
      </c>
      <c r="AW213" s="13" t="s">
        <v>4</v>
      </c>
      <c r="AX213" s="13" t="s">
        <v>85</v>
      </c>
      <c r="AY213" s="212" t="s">
        <v>152</v>
      </c>
    </row>
    <row r="214" spans="1:65" s="2" customFormat="1" ht="24.2" customHeight="1">
      <c r="A214" s="34"/>
      <c r="B214" s="35"/>
      <c r="C214" s="187" t="s">
        <v>364</v>
      </c>
      <c r="D214" s="187" t="s">
        <v>155</v>
      </c>
      <c r="E214" s="188" t="s">
        <v>236</v>
      </c>
      <c r="F214" s="189" t="s">
        <v>237</v>
      </c>
      <c r="G214" s="190" t="s">
        <v>225</v>
      </c>
      <c r="H214" s="191">
        <v>0.151</v>
      </c>
      <c r="I214" s="192"/>
      <c r="J214" s="193">
        <f>ROUND(I214*H214,2)</f>
        <v>0</v>
      </c>
      <c r="K214" s="194"/>
      <c r="L214" s="39"/>
      <c r="M214" s="195" t="s">
        <v>1</v>
      </c>
      <c r="N214" s="196" t="s">
        <v>42</v>
      </c>
      <c r="O214" s="71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159</v>
      </c>
      <c r="AT214" s="199" t="s">
        <v>155</v>
      </c>
      <c r="AU214" s="199" t="s">
        <v>87</v>
      </c>
      <c r="AY214" s="17" t="s">
        <v>152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85</v>
      </c>
      <c r="BK214" s="200">
        <f>ROUND(I214*H214,2)</f>
        <v>0</v>
      </c>
      <c r="BL214" s="17" t="s">
        <v>159</v>
      </c>
      <c r="BM214" s="199" t="s">
        <v>1821</v>
      </c>
    </row>
    <row r="215" spans="1:65" s="2" customFormat="1" ht="78">
      <c r="A215" s="34"/>
      <c r="B215" s="35"/>
      <c r="C215" s="36"/>
      <c r="D215" s="203" t="s">
        <v>172</v>
      </c>
      <c r="E215" s="36"/>
      <c r="F215" s="213" t="s">
        <v>774</v>
      </c>
      <c r="G215" s="36"/>
      <c r="H215" s="36"/>
      <c r="I215" s="214"/>
      <c r="J215" s="36"/>
      <c r="K215" s="36"/>
      <c r="L215" s="39"/>
      <c r="M215" s="215"/>
      <c r="N215" s="216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172</v>
      </c>
      <c r="AU215" s="17" t="s">
        <v>87</v>
      </c>
    </row>
    <row r="216" spans="1:65" s="2" customFormat="1" ht="24.2" customHeight="1">
      <c r="A216" s="34"/>
      <c r="B216" s="35"/>
      <c r="C216" s="187" t="s">
        <v>369</v>
      </c>
      <c r="D216" s="187" t="s">
        <v>155</v>
      </c>
      <c r="E216" s="188" t="s">
        <v>1823</v>
      </c>
      <c r="F216" s="189" t="s">
        <v>1824</v>
      </c>
      <c r="G216" s="190" t="s">
        <v>225</v>
      </c>
      <c r="H216" s="191">
        <v>1.51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42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159</v>
      </c>
      <c r="AT216" s="199" t="s">
        <v>155</v>
      </c>
      <c r="AU216" s="199" t="s">
        <v>87</v>
      </c>
      <c r="AY216" s="17" t="s">
        <v>152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85</v>
      </c>
      <c r="BK216" s="200">
        <f>ROUND(I216*H216,2)</f>
        <v>0</v>
      </c>
      <c r="BL216" s="17" t="s">
        <v>159</v>
      </c>
      <c r="BM216" s="199" t="s">
        <v>1825</v>
      </c>
    </row>
    <row r="217" spans="1:65" s="2" customFormat="1" ht="49.15" customHeight="1">
      <c r="A217" s="34"/>
      <c r="B217" s="35"/>
      <c r="C217" s="187" t="s">
        <v>373</v>
      </c>
      <c r="D217" s="187" t="s">
        <v>155</v>
      </c>
      <c r="E217" s="188" t="s">
        <v>241</v>
      </c>
      <c r="F217" s="189" t="s">
        <v>242</v>
      </c>
      <c r="G217" s="190" t="s">
        <v>225</v>
      </c>
      <c r="H217" s="191">
        <v>12.859</v>
      </c>
      <c r="I217" s="192"/>
      <c r="J217" s="193">
        <f>ROUND(I217*H217,2)</f>
        <v>0</v>
      </c>
      <c r="K217" s="194"/>
      <c r="L217" s="39"/>
      <c r="M217" s="195" t="s">
        <v>1</v>
      </c>
      <c r="N217" s="196" t="s">
        <v>42</v>
      </c>
      <c r="O217" s="71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9" t="s">
        <v>159</v>
      </c>
      <c r="AT217" s="199" t="s">
        <v>155</v>
      </c>
      <c r="AU217" s="199" t="s">
        <v>87</v>
      </c>
      <c r="AY217" s="17" t="s">
        <v>152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7" t="s">
        <v>85</v>
      </c>
      <c r="BK217" s="200">
        <f>ROUND(I217*H217,2)</f>
        <v>0</v>
      </c>
      <c r="BL217" s="17" t="s">
        <v>159</v>
      </c>
      <c r="BM217" s="199" t="s">
        <v>1826</v>
      </c>
    </row>
    <row r="218" spans="1:65" s="13" customFormat="1" ht="11.25">
      <c r="B218" s="201"/>
      <c r="C218" s="202"/>
      <c r="D218" s="203" t="s">
        <v>161</v>
      </c>
      <c r="E218" s="204" t="s">
        <v>1</v>
      </c>
      <c r="F218" s="205" t="s">
        <v>3149</v>
      </c>
      <c r="G218" s="202"/>
      <c r="H218" s="206">
        <v>12.859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161</v>
      </c>
      <c r="AU218" s="212" t="s">
        <v>87</v>
      </c>
      <c r="AV218" s="13" t="s">
        <v>87</v>
      </c>
      <c r="AW218" s="13" t="s">
        <v>34</v>
      </c>
      <c r="AX218" s="13" t="s">
        <v>85</v>
      </c>
      <c r="AY218" s="212" t="s">
        <v>152</v>
      </c>
    </row>
    <row r="219" spans="1:65" s="2" customFormat="1" ht="33" customHeight="1">
      <c r="A219" s="34"/>
      <c r="B219" s="35"/>
      <c r="C219" s="187" t="s">
        <v>378</v>
      </c>
      <c r="D219" s="187" t="s">
        <v>155</v>
      </c>
      <c r="E219" s="188" t="s">
        <v>779</v>
      </c>
      <c r="F219" s="189" t="s">
        <v>780</v>
      </c>
      <c r="G219" s="190" t="s">
        <v>225</v>
      </c>
      <c r="H219" s="191">
        <v>3.359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42</v>
      </c>
      <c r="O219" s="71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159</v>
      </c>
      <c r="AT219" s="199" t="s">
        <v>155</v>
      </c>
      <c r="AU219" s="199" t="s">
        <v>87</v>
      </c>
      <c r="AY219" s="17" t="s">
        <v>152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85</v>
      </c>
      <c r="BK219" s="200">
        <f>ROUND(I219*H219,2)</f>
        <v>0</v>
      </c>
      <c r="BL219" s="17" t="s">
        <v>159</v>
      </c>
      <c r="BM219" s="199" t="s">
        <v>1830</v>
      </c>
    </row>
    <row r="220" spans="1:65" s="13" customFormat="1" ht="11.25">
      <c r="B220" s="201"/>
      <c r="C220" s="202"/>
      <c r="D220" s="203" t="s">
        <v>161</v>
      </c>
      <c r="E220" s="204" t="s">
        <v>1</v>
      </c>
      <c r="F220" s="205" t="s">
        <v>3150</v>
      </c>
      <c r="G220" s="202"/>
      <c r="H220" s="206">
        <v>3.359</v>
      </c>
      <c r="I220" s="207"/>
      <c r="J220" s="202"/>
      <c r="K220" s="202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161</v>
      </c>
      <c r="AU220" s="212" t="s">
        <v>87</v>
      </c>
      <c r="AV220" s="13" t="s">
        <v>87</v>
      </c>
      <c r="AW220" s="13" t="s">
        <v>34</v>
      </c>
      <c r="AX220" s="13" t="s">
        <v>85</v>
      </c>
      <c r="AY220" s="212" t="s">
        <v>152</v>
      </c>
    </row>
    <row r="221" spans="1:65" s="12" customFormat="1" ht="22.9" customHeight="1">
      <c r="B221" s="171"/>
      <c r="C221" s="172"/>
      <c r="D221" s="173" t="s">
        <v>76</v>
      </c>
      <c r="E221" s="185" t="s">
        <v>258</v>
      </c>
      <c r="F221" s="185" t="s">
        <v>259</v>
      </c>
      <c r="G221" s="172"/>
      <c r="H221" s="172"/>
      <c r="I221" s="175"/>
      <c r="J221" s="186">
        <f>BK221</f>
        <v>0</v>
      </c>
      <c r="K221" s="172"/>
      <c r="L221" s="177"/>
      <c r="M221" s="178"/>
      <c r="N221" s="179"/>
      <c r="O221" s="179"/>
      <c r="P221" s="180">
        <f>P222</f>
        <v>0</v>
      </c>
      <c r="Q221" s="179"/>
      <c r="R221" s="180">
        <f>R222</f>
        <v>0</v>
      </c>
      <c r="S221" s="179"/>
      <c r="T221" s="181">
        <f>T222</f>
        <v>0</v>
      </c>
      <c r="AR221" s="182" t="s">
        <v>85</v>
      </c>
      <c r="AT221" s="183" t="s">
        <v>76</v>
      </c>
      <c r="AU221" s="183" t="s">
        <v>85</v>
      </c>
      <c r="AY221" s="182" t="s">
        <v>152</v>
      </c>
      <c r="BK221" s="184">
        <f>BK222</f>
        <v>0</v>
      </c>
    </row>
    <row r="222" spans="1:65" s="2" customFormat="1" ht="16.5" customHeight="1">
      <c r="A222" s="34"/>
      <c r="B222" s="35"/>
      <c r="C222" s="187" t="s">
        <v>382</v>
      </c>
      <c r="D222" s="187" t="s">
        <v>155</v>
      </c>
      <c r="E222" s="188" t="s">
        <v>1832</v>
      </c>
      <c r="F222" s="189" t="s">
        <v>1833</v>
      </c>
      <c r="G222" s="190" t="s">
        <v>225</v>
      </c>
      <c r="H222" s="191">
        <v>10.619</v>
      </c>
      <c r="I222" s="192"/>
      <c r="J222" s="193">
        <f>ROUND(I222*H222,2)</f>
        <v>0</v>
      </c>
      <c r="K222" s="194"/>
      <c r="L222" s="39"/>
      <c r="M222" s="195" t="s">
        <v>1</v>
      </c>
      <c r="N222" s="196" t="s">
        <v>42</v>
      </c>
      <c r="O222" s="71"/>
      <c r="P222" s="197">
        <f>O222*H222</f>
        <v>0</v>
      </c>
      <c r="Q222" s="197">
        <v>0</v>
      </c>
      <c r="R222" s="197">
        <f>Q222*H222</f>
        <v>0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159</v>
      </c>
      <c r="AT222" s="199" t="s">
        <v>155</v>
      </c>
      <c r="AU222" s="199" t="s">
        <v>87</v>
      </c>
      <c r="AY222" s="17" t="s">
        <v>152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85</v>
      </c>
      <c r="BK222" s="200">
        <f>ROUND(I222*H222,2)</f>
        <v>0</v>
      </c>
      <c r="BL222" s="17" t="s">
        <v>159</v>
      </c>
      <c r="BM222" s="199" t="s">
        <v>1834</v>
      </c>
    </row>
    <row r="223" spans="1:65" s="12" customFormat="1" ht="25.9" customHeight="1">
      <c r="B223" s="171"/>
      <c r="C223" s="172"/>
      <c r="D223" s="173" t="s">
        <v>76</v>
      </c>
      <c r="E223" s="174" t="s">
        <v>273</v>
      </c>
      <c r="F223" s="174" t="s">
        <v>274</v>
      </c>
      <c r="G223" s="172"/>
      <c r="H223" s="172"/>
      <c r="I223" s="175"/>
      <c r="J223" s="176">
        <f>BK223</f>
        <v>0</v>
      </c>
      <c r="K223" s="172"/>
      <c r="L223" s="177"/>
      <c r="M223" s="178"/>
      <c r="N223" s="179"/>
      <c r="O223" s="179"/>
      <c r="P223" s="180">
        <f>P224+P245+P267+P298+P301+P305+P315+P329+P332+P345+P376+P387</f>
        <v>0</v>
      </c>
      <c r="Q223" s="179"/>
      <c r="R223" s="180">
        <f>R224+R245+R267+R298+R301+R305+R315+R329+R332+R345+R376+R387</f>
        <v>2.9065764000000001</v>
      </c>
      <c r="S223" s="179"/>
      <c r="T223" s="181">
        <f>T224+T245+T267+T298+T301+T305+T315+T329+T332+T345+T376+T387</f>
        <v>1.9179211999999999</v>
      </c>
      <c r="AR223" s="182" t="s">
        <v>85</v>
      </c>
      <c r="AT223" s="183" t="s">
        <v>76</v>
      </c>
      <c r="AU223" s="183" t="s">
        <v>77</v>
      </c>
      <c r="AY223" s="182" t="s">
        <v>152</v>
      </c>
      <c r="BK223" s="184">
        <f>BK224+BK245+BK267+BK298+BK301+BK305+BK315+BK329+BK332+BK345+BK376+BK387</f>
        <v>0</v>
      </c>
    </row>
    <row r="224" spans="1:65" s="12" customFormat="1" ht="22.9" customHeight="1">
      <c r="B224" s="171"/>
      <c r="C224" s="172"/>
      <c r="D224" s="173" t="s">
        <v>76</v>
      </c>
      <c r="E224" s="185" t="s">
        <v>1842</v>
      </c>
      <c r="F224" s="185" t="s">
        <v>1843</v>
      </c>
      <c r="G224" s="172"/>
      <c r="H224" s="172"/>
      <c r="I224" s="175"/>
      <c r="J224" s="186">
        <f>BK224</f>
        <v>0</v>
      </c>
      <c r="K224" s="172"/>
      <c r="L224" s="177"/>
      <c r="M224" s="178"/>
      <c r="N224" s="179"/>
      <c r="O224" s="179"/>
      <c r="P224" s="180">
        <f>SUM(P225:P244)</f>
        <v>0</v>
      </c>
      <c r="Q224" s="179"/>
      <c r="R224" s="180">
        <f>SUM(R225:R244)</f>
        <v>6.3129999999999992E-2</v>
      </c>
      <c r="S224" s="179"/>
      <c r="T224" s="181">
        <f>SUM(T225:T244)</f>
        <v>1.01989</v>
      </c>
      <c r="AR224" s="182" t="s">
        <v>87</v>
      </c>
      <c r="AT224" s="183" t="s">
        <v>76</v>
      </c>
      <c r="AU224" s="183" t="s">
        <v>85</v>
      </c>
      <c r="AY224" s="182" t="s">
        <v>152</v>
      </c>
      <c r="BK224" s="184">
        <f>SUM(BK225:BK244)</f>
        <v>0</v>
      </c>
    </row>
    <row r="225" spans="1:65" s="2" customFormat="1" ht="16.5" customHeight="1">
      <c r="A225" s="34"/>
      <c r="B225" s="35"/>
      <c r="C225" s="187" t="s">
        <v>386</v>
      </c>
      <c r="D225" s="187" t="s">
        <v>155</v>
      </c>
      <c r="E225" s="188" t="s">
        <v>1844</v>
      </c>
      <c r="F225" s="189" t="s">
        <v>1845</v>
      </c>
      <c r="G225" s="190" t="s">
        <v>198</v>
      </c>
      <c r="H225" s="191">
        <v>17</v>
      </c>
      <c r="I225" s="192"/>
      <c r="J225" s="193">
        <f>ROUND(I225*H225,2)</f>
        <v>0</v>
      </c>
      <c r="K225" s="194"/>
      <c r="L225" s="39"/>
      <c r="M225" s="195" t="s">
        <v>1</v>
      </c>
      <c r="N225" s="196" t="s">
        <v>42</v>
      </c>
      <c r="O225" s="71"/>
      <c r="P225" s="197">
        <f>O225*H225</f>
        <v>0</v>
      </c>
      <c r="Q225" s="197">
        <v>0</v>
      </c>
      <c r="R225" s="197">
        <f>Q225*H225</f>
        <v>0</v>
      </c>
      <c r="S225" s="197">
        <v>1.4919999999999999E-2</v>
      </c>
      <c r="T225" s="198">
        <f>S225*H225</f>
        <v>0.25363999999999998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235</v>
      </c>
      <c r="AT225" s="199" t="s">
        <v>155</v>
      </c>
      <c r="AU225" s="199" t="s">
        <v>87</v>
      </c>
      <c r="AY225" s="17" t="s">
        <v>152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85</v>
      </c>
      <c r="BK225" s="200">
        <f>ROUND(I225*H225,2)</f>
        <v>0</v>
      </c>
      <c r="BL225" s="17" t="s">
        <v>235</v>
      </c>
      <c r="BM225" s="199" t="s">
        <v>1846</v>
      </c>
    </row>
    <row r="226" spans="1:65" s="13" customFormat="1" ht="11.25">
      <c r="B226" s="201"/>
      <c r="C226" s="202"/>
      <c r="D226" s="203" t="s">
        <v>161</v>
      </c>
      <c r="E226" s="204" t="s">
        <v>1</v>
      </c>
      <c r="F226" s="205" t="s">
        <v>3151</v>
      </c>
      <c r="G226" s="202"/>
      <c r="H226" s="206">
        <v>17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161</v>
      </c>
      <c r="AU226" s="212" t="s">
        <v>87</v>
      </c>
      <c r="AV226" s="13" t="s">
        <v>87</v>
      </c>
      <c r="AW226" s="13" t="s">
        <v>34</v>
      </c>
      <c r="AX226" s="13" t="s">
        <v>85</v>
      </c>
      <c r="AY226" s="212" t="s">
        <v>152</v>
      </c>
    </row>
    <row r="227" spans="1:65" s="2" customFormat="1" ht="16.5" customHeight="1">
      <c r="A227" s="34"/>
      <c r="B227" s="35"/>
      <c r="C227" s="187" t="s">
        <v>391</v>
      </c>
      <c r="D227" s="187" t="s">
        <v>155</v>
      </c>
      <c r="E227" s="188" t="s">
        <v>1850</v>
      </c>
      <c r="F227" s="189" t="s">
        <v>1851</v>
      </c>
      <c r="G227" s="190" t="s">
        <v>198</v>
      </c>
      <c r="H227" s="191">
        <v>25</v>
      </c>
      <c r="I227" s="192"/>
      <c r="J227" s="193">
        <f>ROUND(I227*H227,2)</f>
        <v>0</v>
      </c>
      <c r="K227" s="194"/>
      <c r="L227" s="39"/>
      <c r="M227" s="195" t="s">
        <v>1</v>
      </c>
      <c r="N227" s="196" t="s">
        <v>42</v>
      </c>
      <c r="O227" s="71"/>
      <c r="P227" s="197">
        <f>O227*H227</f>
        <v>0</v>
      </c>
      <c r="Q227" s="197">
        <v>0</v>
      </c>
      <c r="R227" s="197">
        <f>Q227*H227</f>
        <v>0</v>
      </c>
      <c r="S227" s="197">
        <v>3.065E-2</v>
      </c>
      <c r="T227" s="198">
        <f>S227*H227</f>
        <v>0.76624999999999999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235</v>
      </c>
      <c r="AT227" s="199" t="s">
        <v>155</v>
      </c>
      <c r="AU227" s="199" t="s">
        <v>87</v>
      </c>
      <c r="AY227" s="17" t="s">
        <v>152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85</v>
      </c>
      <c r="BK227" s="200">
        <f>ROUND(I227*H227,2)</f>
        <v>0</v>
      </c>
      <c r="BL227" s="17" t="s">
        <v>235</v>
      </c>
      <c r="BM227" s="199" t="s">
        <v>1852</v>
      </c>
    </row>
    <row r="228" spans="1:65" s="13" customFormat="1" ht="11.25">
      <c r="B228" s="201"/>
      <c r="C228" s="202"/>
      <c r="D228" s="203" t="s">
        <v>161</v>
      </c>
      <c r="E228" s="204" t="s">
        <v>1</v>
      </c>
      <c r="F228" s="205" t="s">
        <v>3152</v>
      </c>
      <c r="G228" s="202"/>
      <c r="H228" s="206">
        <v>15</v>
      </c>
      <c r="I228" s="207"/>
      <c r="J228" s="202"/>
      <c r="K228" s="202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161</v>
      </c>
      <c r="AU228" s="212" t="s">
        <v>87</v>
      </c>
      <c r="AV228" s="13" t="s">
        <v>87</v>
      </c>
      <c r="AW228" s="13" t="s">
        <v>34</v>
      </c>
      <c r="AX228" s="13" t="s">
        <v>77</v>
      </c>
      <c r="AY228" s="212" t="s">
        <v>152</v>
      </c>
    </row>
    <row r="229" spans="1:65" s="13" customFormat="1" ht="11.25">
      <c r="B229" s="201"/>
      <c r="C229" s="202"/>
      <c r="D229" s="203" t="s">
        <v>161</v>
      </c>
      <c r="E229" s="204" t="s">
        <v>1</v>
      </c>
      <c r="F229" s="205" t="s">
        <v>3153</v>
      </c>
      <c r="G229" s="202"/>
      <c r="H229" s="206">
        <v>10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161</v>
      </c>
      <c r="AU229" s="212" t="s">
        <v>87</v>
      </c>
      <c r="AV229" s="13" t="s">
        <v>87</v>
      </c>
      <c r="AW229" s="13" t="s">
        <v>34</v>
      </c>
      <c r="AX229" s="13" t="s">
        <v>77</v>
      </c>
      <c r="AY229" s="212" t="s">
        <v>152</v>
      </c>
    </row>
    <row r="230" spans="1:65" s="14" customFormat="1" ht="11.25">
      <c r="B230" s="217"/>
      <c r="C230" s="218"/>
      <c r="D230" s="203" t="s">
        <v>161</v>
      </c>
      <c r="E230" s="219" t="s">
        <v>1</v>
      </c>
      <c r="F230" s="220" t="s">
        <v>203</v>
      </c>
      <c r="G230" s="218"/>
      <c r="H230" s="221">
        <v>25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161</v>
      </c>
      <c r="AU230" s="227" t="s">
        <v>87</v>
      </c>
      <c r="AV230" s="14" t="s">
        <v>159</v>
      </c>
      <c r="AW230" s="14" t="s">
        <v>34</v>
      </c>
      <c r="AX230" s="14" t="s">
        <v>85</v>
      </c>
      <c r="AY230" s="227" t="s">
        <v>152</v>
      </c>
    </row>
    <row r="231" spans="1:65" s="2" customFormat="1" ht="16.5" customHeight="1">
      <c r="A231" s="34"/>
      <c r="B231" s="35"/>
      <c r="C231" s="187" t="s">
        <v>397</v>
      </c>
      <c r="D231" s="187" t="s">
        <v>155</v>
      </c>
      <c r="E231" s="188" t="s">
        <v>1855</v>
      </c>
      <c r="F231" s="189" t="s">
        <v>1856</v>
      </c>
      <c r="G231" s="190" t="s">
        <v>198</v>
      </c>
      <c r="H231" s="191">
        <v>10</v>
      </c>
      <c r="I231" s="192"/>
      <c r="J231" s="193">
        <f>ROUND(I231*H231,2)</f>
        <v>0</v>
      </c>
      <c r="K231" s="194"/>
      <c r="L231" s="39"/>
      <c r="M231" s="195" t="s">
        <v>1</v>
      </c>
      <c r="N231" s="196" t="s">
        <v>42</v>
      </c>
      <c r="O231" s="71"/>
      <c r="P231" s="197">
        <f>O231*H231</f>
        <v>0</v>
      </c>
      <c r="Q231" s="197">
        <v>2.0100000000000001E-3</v>
      </c>
      <c r="R231" s="197">
        <f>Q231*H231</f>
        <v>2.01E-2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235</v>
      </c>
      <c r="AT231" s="199" t="s">
        <v>155</v>
      </c>
      <c r="AU231" s="199" t="s">
        <v>87</v>
      </c>
      <c r="AY231" s="17" t="s">
        <v>152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85</v>
      </c>
      <c r="BK231" s="200">
        <f>ROUND(I231*H231,2)</f>
        <v>0</v>
      </c>
      <c r="BL231" s="17" t="s">
        <v>235</v>
      </c>
      <c r="BM231" s="199" t="s">
        <v>1857</v>
      </c>
    </row>
    <row r="232" spans="1:65" s="2" customFormat="1" ht="16.5" customHeight="1">
      <c r="A232" s="34"/>
      <c r="B232" s="35"/>
      <c r="C232" s="187" t="s">
        <v>402</v>
      </c>
      <c r="D232" s="187" t="s">
        <v>155</v>
      </c>
      <c r="E232" s="188" t="s">
        <v>1858</v>
      </c>
      <c r="F232" s="189" t="s">
        <v>1859</v>
      </c>
      <c r="G232" s="190" t="s">
        <v>198</v>
      </c>
      <c r="H232" s="191">
        <v>15</v>
      </c>
      <c r="I232" s="192"/>
      <c r="J232" s="193">
        <f>ROUND(I232*H232,2)</f>
        <v>0</v>
      </c>
      <c r="K232" s="194"/>
      <c r="L232" s="39"/>
      <c r="M232" s="195" t="s">
        <v>1</v>
      </c>
      <c r="N232" s="196" t="s">
        <v>42</v>
      </c>
      <c r="O232" s="71"/>
      <c r="P232" s="197">
        <f>O232*H232</f>
        <v>0</v>
      </c>
      <c r="Q232" s="197">
        <v>1.4499999999999999E-3</v>
      </c>
      <c r="R232" s="197">
        <f>Q232*H232</f>
        <v>2.1749999999999999E-2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235</v>
      </c>
      <c r="AT232" s="199" t="s">
        <v>155</v>
      </c>
      <c r="AU232" s="199" t="s">
        <v>87</v>
      </c>
      <c r="AY232" s="17" t="s">
        <v>152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85</v>
      </c>
      <c r="BK232" s="200">
        <f>ROUND(I232*H232,2)</f>
        <v>0</v>
      </c>
      <c r="BL232" s="17" t="s">
        <v>235</v>
      </c>
      <c r="BM232" s="199" t="s">
        <v>1860</v>
      </c>
    </row>
    <row r="233" spans="1:65" s="2" customFormat="1" ht="58.5">
      <c r="A233" s="34"/>
      <c r="B233" s="35"/>
      <c r="C233" s="36"/>
      <c r="D233" s="203" t="s">
        <v>172</v>
      </c>
      <c r="E233" s="36"/>
      <c r="F233" s="213" t="s">
        <v>3154</v>
      </c>
      <c r="G233" s="36"/>
      <c r="H233" s="36"/>
      <c r="I233" s="214"/>
      <c r="J233" s="36"/>
      <c r="K233" s="36"/>
      <c r="L233" s="39"/>
      <c r="M233" s="215"/>
      <c r="N233" s="216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172</v>
      </c>
      <c r="AU233" s="17" t="s">
        <v>87</v>
      </c>
    </row>
    <row r="234" spans="1:65" s="2" customFormat="1" ht="16.5" customHeight="1">
      <c r="A234" s="34"/>
      <c r="B234" s="35"/>
      <c r="C234" s="187" t="s">
        <v>408</v>
      </c>
      <c r="D234" s="187" t="s">
        <v>155</v>
      </c>
      <c r="E234" s="188" t="s">
        <v>1862</v>
      </c>
      <c r="F234" s="189" t="s">
        <v>1863</v>
      </c>
      <c r="G234" s="190" t="s">
        <v>198</v>
      </c>
      <c r="H234" s="191">
        <v>28</v>
      </c>
      <c r="I234" s="192"/>
      <c r="J234" s="193">
        <f>ROUND(I234*H234,2)</f>
        <v>0</v>
      </c>
      <c r="K234" s="194"/>
      <c r="L234" s="39"/>
      <c r="M234" s="195" t="s">
        <v>1</v>
      </c>
      <c r="N234" s="196" t="s">
        <v>42</v>
      </c>
      <c r="O234" s="71"/>
      <c r="P234" s="197">
        <f>O234*H234</f>
        <v>0</v>
      </c>
      <c r="Q234" s="197">
        <v>4.8000000000000001E-4</v>
      </c>
      <c r="R234" s="197">
        <f>Q234*H234</f>
        <v>1.3440000000000001E-2</v>
      </c>
      <c r="S234" s="197">
        <v>0</v>
      </c>
      <c r="T234" s="19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235</v>
      </c>
      <c r="AT234" s="199" t="s">
        <v>155</v>
      </c>
      <c r="AU234" s="199" t="s">
        <v>87</v>
      </c>
      <c r="AY234" s="17" t="s">
        <v>152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85</v>
      </c>
      <c r="BK234" s="200">
        <f>ROUND(I234*H234,2)</f>
        <v>0</v>
      </c>
      <c r="BL234" s="17" t="s">
        <v>235</v>
      </c>
      <c r="BM234" s="199" t="s">
        <v>1864</v>
      </c>
    </row>
    <row r="235" spans="1:65" s="13" customFormat="1" ht="11.25">
      <c r="B235" s="201"/>
      <c r="C235" s="202"/>
      <c r="D235" s="203" t="s">
        <v>161</v>
      </c>
      <c r="E235" s="204" t="s">
        <v>1</v>
      </c>
      <c r="F235" s="205" t="s">
        <v>3155</v>
      </c>
      <c r="G235" s="202"/>
      <c r="H235" s="206">
        <v>20</v>
      </c>
      <c r="I235" s="207"/>
      <c r="J235" s="202"/>
      <c r="K235" s="202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161</v>
      </c>
      <c r="AU235" s="212" t="s">
        <v>87</v>
      </c>
      <c r="AV235" s="13" t="s">
        <v>87</v>
      </c>
      <c r="AW235" s="13" t="s">
        <v>34</v>
      </c>
      <c r="AX235" s="13" t="s">
        <v>77</v>
      </c>
      <c r="AY235" s="212" t="s">
        <v>152</v>
      </c>
    </row>
    <row r="236" spans="1:65" s="13" customFormat="1" ht="11.25">
      <c r="B236" s="201"/>
      <c r="C236" s="202"/>
      <c r="D236" s="203" t="s">
        <v>161</v>
      </c>
      <c r="E236" s="204" t="s">
        <v>1</v>
      </c>
      <c r="F236" s="205" t="s">
        <v>3156</v>
      </c>
      <c r="G236" s="202"/>
      <c r="H236" s="206">
        <v>8</v>
      </c>
      <c r="I236" s="207"/>
      <c r="J236" s="202"/>
      <c r="K236" s="202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161</v>
      </c>
      <c r="AU236" s="212" t="s">
        <v>87</v>
      </c>
      <c r="AV236" s="13" t="s">
        <v>87</v>
      </c>
      <c r="AW236" s="13" t="s">
        <v>34</v>
      </c>
      <c r="AX236" s="13" t="s">
        <v>77</v>
      </c>
      <c r="AY236" s="212" t="s">
        <v>152</v>
      </c>
    </row>
    <row r="237" spans="1:65" s="14" customFormat="1" ht="11.25">
      <c r="B237" s="217"/>
      <c r="C237" s="218"/>
      <c r="D237" s="203" t="s">
        <v>161</v>
      </c>
      <c r="E237" s="219" t="s">
        <v>1</v>
      </c>
      <c r="F237" s="220" t="s">
        <v>203</v>
      </c>
      <c r="G237" s="218"/>
      <c r="H237" s="221">
        <v>28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161</v>
      </c>
      <c r="AU237" s="227" t="s">
        <v>87</v>
      </c>
      <c r="AV237" s="14" t="s">
        <v>159</v>
      </c>
      <c r="AW237" s="14" t="s">
        <v>34</v>
      </c>
      <c r="AX237" s="14" t="s">
        <v>85</v>
      </c>
      <c r="AY237" s="227" t="s">
        <v>152</v>
      </c>
    </row>
    <row r="238" spans="1:65" s="2" customFormat="1" ht="16.5" customHeight="1">
      <c r="A238" s="34"/>
      <c r="B238" s="35"/>
      <c r="C238" s="187" t="s">
        <v>413</v>
      </c>
      <c r="D238" s="187" t="s">
        <v>155</v>
      </c>
      <c r="E238" s="188" t="s">
        <v>1867</v>
      </c>
      <c r="F238" s="189" t="s">
        <v>1868</v>
      </c>
      <c r="G238" s="190" t="s">
        <v>198</v>
      </c>
      <c r="H238" s="191">
        <v>3</v>
      </c>
      <c r="I238" s="192"/>
      <c r="J238" s="193">
        <f>ROUND(I238*H238,2)</f>
        <v>0</v>
      </c>
      <c r="K238" s="194"/>
      <c r="L238" s="39"/>
      <c r="M238" s="195" t="s">
        <v>1</v>
      </c>
      <c r="N238" s="196" t="s">
        <v>42</v>
      </c>
      <c r="O238" s="71"/>
      <c r="P238" s="197">
        <f>O238*H238</f>
        <v>0</v>
      </c>
      <c r="Q238" s="197">
        <v>2.2399999999999998E-3</v>
      </c>
      <c r="R238" s="197">
        <f>Q238*H238</f>
        <v>6.7199999999999994E-3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235</v>
      </c>
      <c r="AT238" s="199" t="s">
        <v>155</v>
      </c>
      <c r="AU238" s="199" t="s">
        <v>87</v>
      </c>
      <c r="AY238" s="17" t="s">
        <v>152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85</v>
      </c>
      <c r="BK238" s="200">
        <f>ROUND(I238*H238,2)</f>
        <v>0</v>
      </c>
      <c r="BL238" s="17" t="s">
        <v>235</v>
      </c>
      <c r="BM238" s="199" t="s">
        <v>1869</v>
      </c>
    </row>
    <row r="239" spans="1:65" s="2" customFormat="1" ht="16.5" customHeight="1">
      <c r="A239" s="34"/>
      <c r="B239" s="35"/>
      <c r="C239" s="187" t="s">
        <v>417</v>
      </c>
      <c r="D239" s="187" t="s">
        <v>155</v>
      </c>
      <c r="E239" s="188" t="s">
        <v>1870</v>
      </c>
      <c r="F239" s="189" t="s">
        <v>1871</v>
      </c>
      <c r="G239" s="190" t="s">
        <v>170</v>
      </c>
      <c r="H239" s="191">
        <v>6</v>
      </c>
      <c r="I239" s="192"/>
      <c r="J239" s="193">
        <f>ROUND(I239*H239,2)</f>
        <v>0</v>
      </c>
      <c r="K239" s="194"/>
      <c r="L239" s="39"/>
      <c r="M239" s="195" t="s">
        <v>1</v>
      </c>
      <c r="N239" s="196" t="s">
        <v>42</v>
      </c>
      <c r="O239" s="71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235</v>
      </c>
      <c r="AT239" s="199" t="s">
        <v>155</v>
      </c>
      <c r="AU239" s="199" t="s">
        <v>87</v>
      </c>
      <c r="AY239" s="17" t="s">
        <v>152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85</v>
      </c>
      <c r="BK239" s="200">
        <f>ROUND(I239*H239,2)</f>
        <v>0</v>
      </c>
      <c r="BL239" s="17" t="s">
        <v>235</v>
      </c>
      <c r="BM239" s="199" t="s">
        <v>1872</v>
      </c>
    </row>
    <row r="240" spans="1:65" s="2" customFormat="1" ht="21.75" customHeight="1">
      <c r="A240" s="34"/>
      <c r="B240" s="35"/>
      <c r="C240" s="187" t="s">
        <v>422</v>
      </c>
      <c r="D240" s="187" t="s">
        <v>155</v>
      </c>
      <c r="E240" s="188" t="s">
        <v>1873</v>
      </c>
      <c r="F240" s="189" t="s">
        <v>1874</v>
      </c>
      <c r="G240" s="190" t="s">
        <v>170</v>
      </c>
      <c r="H240" s="191">
        <v>3</v>
      </c>
      <c r="I240" s="192"/>
      <c r="J240" s="193">
        <f>ROUND(I240*H240,2)</f>
        <v>0</v>
      </c>
      <c r="K240" s="194"/>
      <c r="L240" s="39"/>
      <c r="M240" s="195" t="s">
        <v>1</v>
      </c>
      <c r="N240" s="196" t="s">
        <v>42</v>
      </c>
      <c r="O240" s="71"/>
      <c r="P240" s="197">
        <f>O240*H240</f>
        <v>0</v>
      </c>
      <c r="Q240" s="197">
        <v>0</v>
      </c>
      <c r="R240" s="197">
        <f>Q240*H240</f>
        <v>0</v>
      </c>
      <c r="S240" s="197">
        <v>0</v>
      </c>
      <c r="T240" s="19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235</v>
      </c>
      <c r="AT240" s="199" t="s">
        <v>155</v>
      </c>
      <c r="AU240" s="199" t="s">
        <v>87</v>
      </c>
      <c r="AY240" s="17" t="s">
        <v>152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7" t="s">
        <v>85</v>
      </c>
      <c r="BK240" s="200">
        <f>ROUND(I240*H240,2)</f>
        <v>0</v>
      </c>
      <c r="BL240" s="17" t="s">
        <v>235</v>
      </c>
      <c r="BM240" s="199" t="s">
        <v>1875</v>
      </c>
    </row>
    <row r="241" spans="1:65" s="2" customFormat="1" ht="37.9" customHeight="1">
      <c r="A241" s="34"/>
      <c r="B241" s="35"/>
      <c r="C241" s="187" t="s">
        <v>426</v>
      </c>
      <c r="D241" s="187" t="s">
        <v>155</v>
      </c>
      <c r="E241" s="188" t="s">
        <v>3157</v>
      </c>
      <c r="F241" s="189" t="s">
        <v>3158</v>
      </c>
      <c r="G241" s="190" t="s">
        <v>170</v>
      </c>
      <c r="H241" s="191">
        <v>1</v>
      </c>
      <c r="I241" s="192"/>
      <c r="J241" s="193">
        <f>ROUND(I241*H241,2)</f>
        <v>0</v>
      </c>
      <c r="K241" s="194"/>
      <c r="L241" s="39"/>
      <c r="M241" s="195" t="s">
        <v>1</v>
      </c>
      <c r="N241" s="196" t="s">
        <v>42</v>
      </c>
      <c r="O241" s="71"/>
      <c r="P241" s="197">
        <f>O241*H241</f>
        <v>0</v>
      </c>
      <c r="Q241" s="197">
        <v>1.1199999999999999E-3</v>
      </c>
      <c r="R241" s="197">
        <f>Q241*H241</f>
        <v>1.1199999999999999E-3</v>
      </c>
      <c r="S241" s="197">
        <v>0</v>
      </c>
      <c r="T241" s="19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9" t="s">
        <v>235</v>
      </c>
      <c r="AT241" s="199" t="s">
        <v>155</v>
      </c>
      <c r="AU241" s="199" t="s">
        <v>87</v>
      </c>
      <c r="AY241" s="17" t="s">
        <v>152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7" t="s">
        <v>85</v>
      </c>
      <c r="BK241" s="200">
        <f>ROUND(I241*H241,2)</f>
        <v>0</v>
      </c>
      <c r="BL241" s="17" t="s">
        <v>235</v>
      </c>
      <c r="BM241" s="199" t="s">
        <v>3159</v>
      </c>
    </row>
    <row r="242" spans="1:65" s="2" customFormat="1" ht="21.75" customHeight="1">
      <c r="A242" s="34"/>
      <c r="B242" s="35"/>
      <c r="C242" s="187" t="s">
        <v>431</v>
      </c>
      <c r="D242" s="187" t="s">
        <v>155</v>
      </c>
      <c r="E242" s="188" t="s">
        <v>1876</v>
      </c>
      <c r="F242" s="189" t="s">
        <v>1877</v>
      </c>
      <c r="G242" s="190" t="s">
        <v>198</v>
      </c>
      <c r="H242" s="191">
        <v>56</v>
      </c>
      <c r="I242" s="192"/>
      <c r="J242" s="193">
        <f>ROUND(I242*H242,2)</f>
        <v>0</v>
      </c>
      <c r="K242" s="194"/>
      <c r="L242" s="39"/>
      <c r="M242" s="195" t="s">
        <v>1</v>
      </c>
      <c r="N242" s="196" t="s">
        <v>42</v>
      </c>
      <c r="O242" s="71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235</v>
      </c>
      <c r="AT242" s="199" t="s">
        <v>155</v>
      </c>
      <c r="AU242" s="199" t="s">
        <v>87</v>
      </c>
      <c r="AY242" s="17" t="s">
        <v>152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85</v>
      </c>
      <c r="BK242" s="200">
        <f>ROUND(I242*H242,2)</f>
        <v>0</v>
      </c>
      <c r="BL242" s="17" t="s">
        <v>235</v>
      </c>
      <c r="BM242" s="199" t="s">
        <v>1878</v>
      </c>
    </row>
    <row r="243" spans="1:65" s="13" customFormat="1" ht="11.25">
      <c r="B243" s="201"/>
      <c r="C243" s="202"/>
      <c r="D243" s="203" t="s">
        <v>161</v>
      </c>
      <c r="E243" s="204" t="s">
        <v>1</v>
      </c>
      <c r="F243" s="205" t="s">
        <v>3160</v>
      </c>
      <c r="G243" s="202"/>
      <c r="H243" s="206">
        <v>56</v>
      </c>
      <c r="I243" s="207"/>
      <c r="J243" s="202"/>
      <c r="K243" s="202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161</v>
      </c>
      <c r="AU243" s="212" t="s">
        <v>87</v>
      </c>
      <c r="AV243" s="13" t="s">
        <v>87</v>
      </c>
      <c r="AW243" s="13" t="s">
        <v>34</v>
      </c>
      <c r="AX243" s="13" t="s">
        <v>85</v>
      </c>
      <c r="AY243" s="212" t="s">
        <v>152</v>
      </c>
    </row>
    <row r="244" spans="1:65" s="2" customFormat="1" ht="24.2" customHeight="1">
      <c r="A244" s="34"/>
      <c r="B244" s="35"/>
      <c r="C244" s="187" t="s">
        <v>435</v>
      </c>
      <c r="D244" s="187" t="s">
        <v>155</v>
      </c>
      <c r="E244" s="188" t="s">
        <v>1880</v>
      </c>
      <c r="F244" s="189" t="s">
        <v>1881</v>
      </c>
      <c r="G244" s="190" t="s">
        <v>307</v>
      </c>
      <c r="H244" s="239"/>
      <c r="I244" s="192"/>
      <c r="J244" s="193">
        <f>ROUND(I244*H244,2)</f>
        <v>0</v>
      </c>
      <c r="K244" s="194"/>
      <c r="L244" s="39"/>
      <c r="M244" s="195" t="s">
        <v>1</v>
      </c>
      <c r="N244" s="196" t="s">
        <v>42</v>
      </c>
      <c r="O244" s="71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235</v>
      </c>
      <c r="AT244" s="199" t="s">
        <v>155</v>
      </c>
      <c r="AU244" s="199" t="s">
        <v>87</v>
      </c>
      <c r="AY244" s="17" t="s">
        <v>152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7" t="s">
        <v>85</v>
      </c>
      <c r="BK244" s="200">
        <f>ROUND(I244*H244,2)</f>
        <v>0</v>
      </c>
      <c r="BL244" s="17" t="s">
        <v>235</v>
      </c>
      <c r="BM244" s="199" t="s">
        <v>1882</v>
      </c>
    </row>
    <row r="245" spans="1:65" s="12" customFormat="1" ht="22.9" customHeight="1">
      <c r="B245" s="171"/>
      <c r="C245" s="172"/>
      <c r="D245" s="173" t="s">
        <v>76</v>
      </c>
      <c r="E245" s="185" t="s">
        <v>1883</v>
      </c>
      <c r="F245" s="185" t="s">
        <v>1884</v>
      </c>
      <c r="G245" s="172"/>
      <c r="H245" s="172"/>
      <c r="I245" s="175"/>
      <c r="J245" s="186">
        <f>BK245</f>
        <v>0</v>
      </c>
      <c r="K245" s="172"/>
      <c r="L245" s="177"/>
      <c r="M245" s="178"/>
      <c r="N245" s="179"/>
      <c r="O245" s="179"/>
      <c r="P245" s="180">
        <f>SUM(P246:P266)</f>
        <v>0</v>
      </c>
      <c r="Q245" s="179"/>
      <c r="R245" s="180">
        <f>SUM(R246:R266)</f>
        <v>0.126</v>
      </c>
      <c r="S245" s="179"/>
      <c r="T245" s="181">
        <f>SUM(T246:T266)</f>
        <v>0.36280999999999997</v>
      </c>
      <c r="AR245" s="182" t="s">
        <v>87</v>
      </c>
      <c r="AT245" s="183" t="s">
        <v>76</v>
      </c>
      <c r="AU245" s="183" t="s">
        <v>85</v>
      </c>
      <c r="AY245" s="182" t="s">
        <v>152</v>
      </c>
      <c r="BK245" s="184">
        <f>SUM(BK246:BK266)</f>
        <v>0</v>
      </c>
    </row>
    <row r="246" spans="1:65" s="2" customFormat="1" ht="24.2" customHeight="1">
      <c r="A246" s="34"/>
      <c r="B246" s="35"/>
      <c r="C246" s="187" t="s">
        <v>439</v>
      </c>
      <c r="D246" s="187" t="s">
        <v>155</v>
      </c>
      <c r="E246" s="188" t="s">
        <v>1885</v>
      </c>
      <c r="F246" s="189" t="s">
        <v>1886</v>
      </c>
      <c r="G246" s="190" t="s">
        <v>198</v>
      </c>
      <c r="H246" s="191">
        <v>73</v>
      </c>
      <c r="I246" s="192"/>
      <c r="J246" s="193">
        <f>ROUND(I246*H246,2)</f>
        <v>0</v>
      </c>
      <c r="K246" s="194"/>
      <c r="L246" s="39"/>
      <c r="M246" s="195" t="s">
        <v>1</v>
      </c>
      <c r="N246" s="196" t="s">
        <v>42</v>
      </c>
      <c r="O246" s="71"/>
      <c r="P246" s="197">
        <f>O246*H246</f>
        <v>0</v>
      </c>
      <c r="Q246" s="197">
        <v>0</v>
      </c>
      <c r="R246" s="197">
        <f>Q246*H246</f>
        <v>0</v>
      </c>
      <c r="S246" s="197">
        <v>4.9699999999999996E-3</v>
      </c>
      <c r="T246" s="198">
        <f>S246*H246</f>
        <v>0.36280999999999997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235</v>
      </c>
      <c r="AT246" s="199" t="s">
        <v>155</v>
      </c>
      <c r="AU246" s="199" t="s">
        <v>87</v>
      </c>
      <c r="AY246" s="17" t="s">
        <v>152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7" t="s">
        <v>85</v>
      </c>
      <c r="BK246" s="200">
        <f>ROUND(I246*H246,2)</f>
        <v>0</v>
      </c>
      <c r="BL246" s="17" t="s">
        <v>235</v>
      </c>
      <c r="BM246" s="199" t="s">
        <v>1887</v>
      </c>
    </row>
    <row r="247" spans="1:65" s="2" customFormat="1" ht="21.75" customHeight="1">
      <c r="A247" s="34"/>
      <c r="B247" s="35"/>
      <c r="C247" s="187" t="s">
        <v>445</v>
      </c>
      <c r="D247" s="187" t="s">
        <v>155</v>
      </c>
      <c r="E247" s="188" t="s">
        <v>1888</v>
      </c>
      <c r="F247" s="189" t="s">
        <v>1889</v>
      </c>
      <c r="G247" s="190" t="s">
        <v>170</v>
      </c>
      <c r="H247" s="191">
        <v>2</v>
      </c>
      <c r="I247" s="192"/>
      <c r="J247" s="193">
        <f>ROUND(I247*H247,2)</f>
        <v>0</v>
      </c>
      <c r="K247" s="194"/>
      <c r="L247" s="39"/>
      <c r="M247" s="195" t="s">
        <v>1</v>
      </c>
      <c r="N247" s="196" t="s">
        <v>42</v>
      </c>
      <c r="O247" s="71"/>
      <c r="P247" s="197">
        <f>O247*H247</f>
        <v>0</v>
      </c>
      <c r="Q247" s="197">
        <v>1.5499999999999999E-3</v>
      </c>
      <c r="R247" s="197">
        <f>Q247*H247</f>
        <v>3.0999999999999999E-3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235</v>
      </c>
      <c r="AT247" s="199" t="s">
        <v>155</v>
      </c>
      <c r="AU247" s="199" t="s">
        <v>87</v>
      </c>
      <c r="AY247" s="17" t="s">
        <v>152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85</v>
      </c>
      <c r="BK247" s="200">
        <f>ROUND(I247*H247,2)</f>
        <v>0</v>
      </c>
      <c r="BL247" s="17" t="s">
        <v>235</v>
      </c>
      <c r="BM247" s="199" t="s">
        <v>1890</v>
      </c>
    </row>
    <row r="248" spans="1:65" s="2" customFormat="1" ht="24.2" customHeight="1">
      <c r="A248" s="34"/>
      <c r="B248" s="35"/>
      <c r="C248" s="187" t="s">
        <v>449</v>
      </c>
      <c r="D248" s="187" t="s">
        <v>155</v>
      </c>
      <c r="E248" s="188" t="s">
        <v>1891</v>
      </c>
      <c r="F248" s="189" t="s">
        <v>1892</v>
      </c>
      <c r="G248" s="190" t="s">
        <v>198</v>
      </c>
      <c r="H248" s="191">
        <v>40</v>
      </c>
      <c r="I248" s="192"/>
      <c r="J248" s="193">
        <f>ROUND(I248*H248,2)</f>
        <v>0</v>
      </c>
      <c r="K248" s="194"/>
      <c r="L248" s="39"/>
      <c r="M248" s="195" t="s">
        <v>1</v>
      </c>
      <c r="N248" s="196" t="s">
        <v>42</v>
      </c>
      <c r="O248" s="71"/>
      <c r="P248" s="197">
        <f>O248*H248</f>
        <v>0</v>
      </c>
      <c r="Q248" s="197">
        <v>1.16E-3</v>
      </c>
      <c r="R248" s="197">
        <f>Q248*H248</f>
        <v>4.6399999999999997E-2</v>
      </c>
      <c r="S248" s="197">
        <v>0</v>
      </c>
      <c r="T248" s="19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235</v>
      </c>
      <c r="AT248" s="199" t="s">
        <v>155</v>
      </c>
      <c r="AU248" s="199" t="s">
        <v>87</v>
      </c>
      <c r="AY248" s="17" t="s">
        <v>152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7" t="s">
        <v>85</v>
      </c>
      <c r="BK248" s="200">
        <f>ROUND(I248*H248,2)</f>
        <v>0</v>
      </c>
      <c r="BL248" s="17" t="s">
        <v>235</v>
      </c>
      <c r="BM248" s="199" t="s">
        <v>1893</v>
      </c>
    </row>
    <row r="249" spans="1:65" s="2" customFormat="1" ht="24.2" customHeight="1">
      <c r="A249" s="34"/>
      <c r="B249" s="35"/>
      <c r="C249" s="187" t="s">
        <v>455</v>
      </c>
      <c r="D249" s="187" t="s">
        <v>155</v>
      </c>
      <c r="E249" s="188" t="s">
        <v>1898</v>
      </c>
      <c r="F249" s="189" t="s">
        <v>1899</v>
      </c>
      <c r="G249" s="190" t="s">
        <v>198</v>
      </c>
      <c r="H249" s="191">
        <v>10</v>
      </c>
      <c r="I249" s="192"/>
      <c r="J249" s="193">
        <f>ROUND(I249*H249,2)</f>
        <v>0</v>
      </c>
      <c r="K249" s="194"/>
      <c r="L249" s="39"/>
      <c r="M249" s="195" t="s">
        <v>1</v>
      </c>
      <c r="N249" s="196" t="s">
        <v>42</v>
      </c>
      <c r="O249" s="71"/>
      <c r="P249" s="197">
        <f>O249*H249</f>
        <v>0</v>
      </c>
      <c r="Q249" s="197">
        <v>1.4400000000000001E-3</v>
      </c>
      <c r="R249" s="197">
        <f>Q249*H249</f>
        <v>1.4400000000000001E-2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235</v>
      </c>
      <c r="AT249" s="199" t="s">
        <v>155</v>
      </c>
      <c r="AU249" s="199" t="s">
        <v>87</v>
      </c>
      <c r="AY249" s="17" t="s">
        <v>152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85</v>
      </c>
      <c r="BK249" s="200">
        <f>ROUND(I249*H249,2)</f>
        <v>0</v>
      </c>
      <c r="BL249" s="17" t="s">
        <v>235</v>
      </c>
      <c r="BM249" s="199" t="s">
        <v>1900</v>
      </c>
    </row>
    <row r="250" spans="1:65" s="2" customFormat="1" ht="29.25">
      <c r="A250" s="34"/>
      <c r="B250" s="35"/>
      <c r="C250" s="36"/>
      <c r="D250" s="203" t="s">
        <v>172</v>
      </c>
      <c r="E250" s="36"/>
      <c r="F250" s="213" t="s">
        <v>1901</v>
      </c>
      <c r="G250" s="36"/>
      <c r="H250" s="36"/>
      <c r="I250" s="214"/>
      <c r="J250" s="36"/>
      <c r="K250" s="36"/>
      <c r="L250" s="39"/>
      <c r="M250" s="215"/>
      <c r="N250" s="216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172</v>
      </c>
      <c r="AU250" s="17" t="s">
        <v>87</v>
      </c>
    </row>
    <row r="251" spans="1:65" s="13" customFormat="1" ht="11.25">
      <c r="B251" s="201"/>
      <c r="C251" s="202"/>
      <c r="D251" s="203" t="s">
        <v>161</v>
      </c>
      <c r="E251" s="204" t="s">
        <v>1</v>
      </c>
      <c r="F251" s="205" t="s">
        <v>1902</v>
      </c>
      <c r="G251" s="202"/>
      <c r="H251" s="206">
        <v>10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161</v>
      </c>
      <c r="AU251" s="212" t="s">
        <v>87</v>
      </c>
      <c r="AV251" s="13" t="s">
        <v>87</v>
      </c>
      <c r="AW251" s="13" t="s">
        <v>34</v>
      </c>
      <c r="AX251" s="13" t="s">
        <v>85</v>
      </c>
      <c r="AY251" s="212" t="s">
        <v>152</v>
      </c>
    </row>
    <row r="252" spans="1:65" s="2" customFormat="1" ht="24.2" customHeight="1">
      <c r="A252" s="34"/>
      <c r="B252" s="35"/>
      <c r="C252" s="187" t="s">
        <v>460</v>
      </c>
      <c r="D252" s="187" t="s">
        <v>155</v>
      </c>
      <c r="E252" s="188" t="s">
        <v>1903</v>
      </c>
      <c r="F252" s="189" t="s">
        <v>1904</v>
      </c>
      <c r="G252" s="190" t="s">
        <v>198</v>
      </c>
      <c r="H252" s="191">
        <v>23</v>
      </c>
      <c r="I252" s="192"/>
      <c r="J252" s="193">
        <f>ROUND(I252*H252,2)</f>
        <v>0</v>
      </c>
      <c r="K252" s="194"/>
      <c r="L252" s="39"/>
      <c r="M252" s="195" t="s">
        <v>1</v>
      </c>
      <c r="N252" s="196" t="s">
        <v>42</v>
      </c>
      <c r="O252" s="71"/>
      <c r="P252" s="197">
        <f>O252*H252</f>
        <v>0</v>
      </c>
      <c r="Q252" s="197">
        <v>1.2600000000000001E-3</v>
      </c>
      <c r="R252" s="197">
        <f>Q252*H252</f>
        <v>2.8980000000000002E-2</v>
      </c>
      <c r="S252" s="197">
        <v>0</v>
      </c>
      <c r="T252" s="19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235</v>
      </c>
      <c r="AT252" s="199" t="s">
        <v>155</v>
      </c>
      <c r="AU252" s="199" t="s">
        <v>87</v>
      </c>
      <c r="AY252" s="17" t="s">
        <v>152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85</v>
      </c>
      <c r="BK252" s="200">
        <f>ROUND(I252*H252,2)</f>
        <v>0</v>
      </c>
      <c r="BL252" s="17" t="s">
        <v>235</v>
      </c>
      <c r="BM252" s="199" t="s">
        <v>1905</v>
      </c>
    </row>
    <row r="253" spans="1:65" s="13" customFormat="1" ht="11.25">
      <c r="B253" s="201"/>
      <c r="C253" s="202"/>
      <c r="D253" s="203" t="s">
        <v>161</v>
      </c>
      <c r="E253" s="204" t="s">
        <v>1</v>
      </c>
      <c r="F253" s="205" t="s">
        <v>3161</v>
      </c>
      <c r="G253" s="202"/>
      <c r="H253" s="206">
        <v>20</v>
      </c>
      <c r="I253" s="207"/>
      <c r="J253" s="202"/>
      <c r="K253" s="202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161</v>
      </c>
      <c r="AU253" s="212" t="s">
        <v>87</v>
      </c>
      <c r="AV253" s="13" t="s">
        <v>87</v>
      </c>
      <c r="AW253" s="13" t="s">
        <v>34</v>
      </c>
      <c r="AX253" s="13" t="s">
        <v>77</v>
      </c>
      <c r="AY253" s="212" t="s">
        <v>152</v>
      </c>
    </row>
    <row r="254" spans="1:65" s="13" customFormat="1" ht="11.25">
      <c r="B254" s="201"/>
      <c r="C254" s="202"/>
      <c r="D254" s="203" t="s">
        <v>161</v>
      </c>
      <c r="E254" s="204" t="s">
        <v>1</v>
      </c>
      <c r="F254" s="205" t="s">
        <v>3162</v>
      </c>
      <c r="G254" s="202"/>
      <c r="H254" s="206">
        <v>3</v>
      </c>
      <c r="I254" s="207"/>
      <c r="J254" s="202"/>
      <c r="K254" s="202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161</v>
      </c>
      <c r="AU254" s="212" t="s">
        <v>87</v>
      </c>
      <c r="AV254" s="13" t="s">
        <v>87</v>
      </c>
      <c r="AW254" s="13" t="s">
        <v>34</v>
      </c>
      <c r="AX254" s="13" t="s">
        <v>77</v>
      </c>
      <c r="AY254" s="212" t="s">
        <v>152</v>
      </c>
    </row>
    <row r="255" spans="1:65" s="14" customFormat="1" ht="11.25">
      <c r="B255" s="217"/>
      <c r="C255" s="218"/>
      <c r="D255" s="203" t="s">
        <v>161</v>
      </c>
      <c r="E255" s="219" t="s">
        <v>1</v>
      </c>
      <c r="F255" s="220" t="s">
        <v>203</v>
      </c>
      <c r="G255" s="218"/>
      <c r="H255" s="221">
        <v>23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161</v>
      </c>
      <c r="AU255" s="227" t="s">
        <v>87</v>
      </c>
      <c r="AV255" s="14" t="s">
        <v>159</v>
      </c>
      <c r="AW255" s="14" t="s">
        <v>34</v>
      </c>
      <c r="AX255" s="14" t="s">
        <v>85</v>
      </c>
      <c r="AY255" s="227" t="s">
        <v>152</v>
      </c>
    </row>
    <row r="256" spans="1:65" s="2" customFormat="1" ht="16.5" customHeight="1">
      <c r="A256" s="34"/>
      <c r="B256" s="35"/>
      <c r="C256" s="187" t="s">
        <v>464</v>
      </c>
      <c r="D256" s="187" t="s">
        <v>155</v>
      </c>
      <c r="E256" s="188" t="s">
        <v>3163</v>
      </c>
      <c r="F256" s="189" t="s">
        <v>3164</v>
      </c>
      <c r="G256" s="190" t="s">
        <v>170</v>
      </c>
      <c r="H256" s="191">
        <v>1</v>
      </c>
      <c r="I256" s="192"/>
      <c r="J256" s="193">
        <f>ROUND(I256*H256,2)</f>
        <v>0</v>
      </c>
      <c r="K256" s="194"/>
      <c r="L256" s="39"/>
      <c r="M256" s="195" t="s">
        <v>1</v>
      </c>
      <c r="N256" s="196" t="s">
        <v>42</v>
      </c>
      <c r="O256" s="71"/>
      <c r="P256" s="197">
        <f>O256*H256</f>
        <v>0</v>
      </c>
      <c r="Q256" s="197">
        <v>5.0000000000000001E-4</v>
      </c>
      <c r="R256" s="197">
        <f>Q256*H256</f>
        <v>5.0000000000000001E-4</v>
      </c>
      <c r="S256" s="197">
        <v>0</v>
      </c>
      <c r="T256" s="19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235</v>
      </c>
      <c r="AT256" s="199" t="s">
        <v>155</v>
      </c>
      <c r="AU256" s="199" t="s">
        <v>87</v>
      </c>
      <c r="AY256" s="17" t="s">
        <v>152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7" t="s">
        <v>85</v>
      </c>
      <c r="BK256" s="200">
        <f>ROUND(I256*H256,2)</f>
        <v>0</v>
      </c>
      <c r="BL256" s="17" t="s">
        <v>235</v>
      </c>
      <c r="BM256" s="199" t="s">
        <v>3165</v>
      </c>
    </row>
    <row r="257" spans="1:65" s="2" customFormat="1" ht="39">
      <c r="A257" s="34"/>
      <c r="B257" s="35"/>
      <c r="C257" s="36"/>
      <c r="D257" s="203" t="s">
        <v>172</v>
      </c>
      <c r="E257" s="36"/>
      <c r="F257" s="213" t="s">
        <v>3166</v>
      </c>
      <c r="G257" s="36"/>
      <c r="H257" s="36"/>
      <c r="I257" s="214"/>
      <c r="J257" s="36"/>
      <c r="K257" s="36"/>
      <c r="L257" s="39"/>
      <c r="M257" s="215"/>
      <c r="N257" s="216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172</v>
      </c>
      <c r="AU257" s="17" t="s">
        <v>87</v>
      </c>
    </row>
    <row r="258" spans="1:65" s="2" customFormat="1" ht="37.9" customHeight="1">
      <c r="A258" s="34"/>
      <c r="B258" s="35"/>
      <c r="C258" s="187" t="s">
        <v>468</v>
      </c>
      <c r="D258" s="187" t="s">
        <v>155</v>
      </c>
      <c r="E258" s="188" t="s">
        <v>1908</v>
      </c>
      <c r="F258" s="189" t="s">
        <v>1909</v>
      </c>
      <c r="G258" s="190" t="s">
        <v>198</v>
      </c>
      <c r="H258" s="191">
        <v>73</v>
      </c>
      <c r="I258" s="192"/>
      <c r="J258" s="193">
        <f>ROUND(I258*H258,2)</f>
        <v>0</v>
      </c>
      <c r="K258" s="194"/>
      <c r="L258" s="39"/>
      <c r="M258" s="195" t="s">
        <v>1</v>
      </c>
      <c r="N258" s="196" t="s">
        <v>42</v>
      </c>
      <c r="O258" s="71"/>
      <c r="P258" s="197">
        <f>O258*H258</f>
        <v>0</v>
      </c>
      <c r="Q258" s="197">
        <v>1.6000000000000001E-4</v>
      </c>
      <c r="R258" s="197">
        <f>Q258*H258</f>
        <v>1.1680000000000001E-2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235</v>
      </c>
      <c r="AT258" s="199" t="s">
        <v>155</v>
      </c>
      <c r="AU258" s="199" t="s">
        <v>87</v>
      </c>
      <c r="AY258" s="17" t="s">
        <v>152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85</v>
      </c>
      <c r="BK258" s="200">
        <f>ROUND(I258*H258,2)</f>
        <v>0</v>
      </c>
      <c r="BL258" s="17" t="s">
        <v>235</v>
      </c>
      <c r="BM258" s="199" t="s">
        <v>1910</v>
      </c>
    </row>
    <row r="259" spans="1:65" s="13" customFormat="1" ht="11.25">
      <c r="B259" s="201"/>
      <c r="C259" s="202"/>
      <c r="D259" s="203" t="s">
        <v>161</v>
      </c>
      <c r="E259" s="204" t="s">
        <v>1</v>
      </c>
      <c r="F259" s="205" t="s">
        <v>3167</v>
      </c>
      <c r="G259" s="202"/>
      <c r="H259" s="206">
        <v>73</v>
      </c>
      <c r="I259" s="207"/>
      <c r="J259" s="202"/>
      <c r="K259" s="202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161</v>
      </c>
      <c r="AU259" s="212" t="s">
        <v>87</v>
      </c>
      <c r="AV259" s="13" t="s">
        <v>87</v>
      </c>
      <c r="AW259" s="13" t="s">
        <v>34</v>
      </c>
      <c r="AX259" s="13" t="s">
        <v>85</v>
      </c>
      <c r="AY259" s="212" t="s">
        <v>152</v>
      </c>
    </row>
    <row r="260" spans="1:65" s="2" customFormat="1" ht="16.5" customHeight="1">
      <c r="A260" s="34"/>
      <c r="B260" s="35"/>
      <c r="C260" s="187" t="s">
        <v>473</v>
      </c>
      <c r="D260" s="187" t="s">
        <v>155</v>
      </c>
      <c r="E260" s="188" t="s">
        <v>1912</v>
      </c>
      <c r="F260" s="189" t="s">
        <v>1913</v>
      </c>
      <c r="G260" s="190" t="s">
        <v>170</v>
      </c>
      <c r="H260" s="191">
        <v>11</v>
      </c>
      <c r="I260" s="192"/>
      <c r="J260" s="193">
        <f t="shared" ref="J260:J266" si="0">ROUND(I260*H260,2)</f>
        <v>0</v>
      </c>
      <c r="K260" s="194"/>
      <c r="L260" s="39"/>
      <c r="M260" s="195" t="s">
        <v>1</v>
      </c>
      <c r="N260" s="196" t="s">
        <v>42</v>
      </c>
      <c r="O260" s="71"/>
      <c r="P260" s="197">
        <f t="shared" ref="P260:P266" si="1">O260*H260</f>
        <v>0</v>
      </c>
      <c r="Q260" s="197">
        <v>0</v>
      </c>
      <c r="R260" s="197">
        <f t="shared" ref="R260:R266" si="2">Q260*H260</f>
        <v>0</v>
      </c>
      <c r="S260" s="197">
        <v>0</v>
      </c>
      <c r="T260" s="198">
        <f t="shared" ref="T260:T266" si="3"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235</v>
      </c>
      <c r="AT260" s="199" t="s">
        <v>155</v>
      </c>
      <c r="AU260" s="199" t="s">
        <v>87</v>
      </c>
      <c r="AY260" s="17" t="s">
        <v>152</v>
      </c>
      <c r="BE260" s="200">
        <f t="shared" ref="BE260:BE266" si="4">IF(N260="základní",J260,0)</f>
        <v>0</v>
      </c>
      <c r="BF260" s="200">
        <f t="shared" ref="BF260:BF266" si="5">IF(N260="snížená",J260,0)</f>
        <v>0</v>
      </c>
      <c r="BG260" s="200">
        <f t="shared" ref="BG260:BG266" si="6">IF(N260="zákl. přenesená",J260,0)</f>
        <v>0</v>
      </c>
      <c r="BH260" s="200">
        <f t="shared" ref="BH260:BH266" si="7">IF(N260="sníž. přenesená",J260,0)</f>
        <v>0</v>
      </c>
      <c r="BI260" s="200">
        <f t="shared" ref="BI260:BI266" si="8">IF(N260="nulová",J260,0)</f>
        <v>0</v>
      </c>
      <c r="BJ260" s="17" t="s">
        <v>85</v>
      </c>
      <c r="BK260" s="200">
        <f t="shared" ref="BK260:BK266" si="9">ROUND(I260*H260,2)</f>
        <v>0</v>
      </c>
      <c r="BL260" s="17" t="s">
        <v>235</v>
      </c>
      <c r="BM260" s="199" t="s">
        <v>1914</v>
      </c>
    </row>
    <row r="261" spans="1:65" s="2" customFormat="1" ht="21.75" customHeight="1">
      <c r="A261" s="34"/>
      <c r="B261" s="35"/>
      <c r="C261" s="187" t="s">
        <v>270</v>
      </c>
      <c r="D261" s="187" t="s">
        <v>155</v>
      </c>
      <c r="E261" s="188" t="s">
        <v>1915</v>
      </c>
      <c r="F261" s="189" t="s">
        <v>1916</v>
      </c>
      <c r="G261" s="190" t="s">
        <v>170</v>
      </c>
      <c r="H261" s="191">
        <v>11</v>
      </c>
      <c r="I261" s="192"/>
      <c r="J261" s="193">
        <f t="shared" si="0"/>
        <v>0</v>
      </c>
      <c r="K261" s="194"/>
      <c r="L261" s="39"/>
      <c r="M261" s="195" t="s">
        <v>1</v>
      </c>
      <c r="N261" s="196" t="s">
        <v>42</v>
      </c>
      <c r="O261" s="71"/>
      <c r="P261" s="197">
        <f t="shared" si="1"/>
        <v>0</v>
      </c>
      <c r="Q261" s="197">
        <v>2.0000000000000001E-4</v>
      </c>
      <c r="R261" s="197">
        <f t="shared" si="2"/>
        <v>2.2000000000000001E-3</v>
      </c>
      <c r="S261" s="197">
        <v>0</v>
      </c>
      <c r="T261" s="198">
        <f t="shared" si="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235</v>
      </c>
      <c r="AT261" s="199" t="s">
        <v>155</v>
      </c>
      <c r="AU261" s="199" t="s">
        <v>87</v>
      </c>
      <c r="AY261" s="17" t="s">
        <v>152</v>
      </c>
      <c r="BE261" s="200">
        <f t="shared" si="4"/>
        <v>0</v>
      </c>
      <c r="BF261" s="200">
        <f t="shared" si="5"/>
        <v>0</v>
      </c>
      <c r="BG261" s="200">
        <f t="shared" si="6"/>
        <v>0</v>
      </c>
      <c r="BH261" s="200">
        <f t="shared" si="7"/>
        <v>0</v>
      </c>
      <c r="BI261" s="200">
        <f t="shared" si="8"/>
        <v>0</v>
      </c>
      <c r="BJ261" s="17" t="s">
        <v>85</v>
      </c>
      <c r="BK261" s="200">
        <f t="shared" si="9"/>
        <v>0</v>
      </c>
      <c r="BL261" s="17" t="s">
        <v>235</v>
      </c>
      <c r="BM261" s="199" t="s">
        <v>1917</v>
      </c>
    </row>
    <row r="262" spans="1:65" s="2" customFormat="1" ht="16.5" customHeight="1">
      <c r="A262" s="34"/>
      <c r="B262" s="35"/>
      <c r="C262" s="187" t="s">
        <v>480</v>
      </c>
      <c r="D262" s="187" t="s">
        <v>155</v>
      </c>
      <c r="E262" s="188" t="s">
        <v>1918</v>
      </c>
      <c r="F262" s="189" t="s">
        <v>1919</v>
      </c>
      <c r="G262" s="190" t="s">
        <v>170</v>
      </c>
      <c r="H262" s="191">
        <v>3</v>
      </c>
      <c r="I262" s="192"/>
      <c r="J262" s="193">
        <f t="shared" si="0"/>
        <v>0</v>
      </c>
      <c r="K262" s="194"/>
      <c r="L262" s="39"/>
      <c r="M262" s="195" t="s">
        <v>1</v>
      </c>
      <c r="N262" s="196" t="s">
        <v>42</v>
      </c>
      <c r="O262" s="71"/>
      <c r="P262" s="197">
        <f t="shared" si="1"/>
        <v>0</v>
      </c>
      <c r="Q262" s="197">
        <v>9.7000000000000005E-4</v>
      </c>
      <c r="R262" s="197">
        <f t="shared" si="2"/>
        <v>2.9100000000000003E-3</v>
      </c>
      <c r="S262" s="197">
        <v>0</v>
      </c>
      <c r="T262" s="198">
        <f t="shared" si="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235</v>
      </c>
      <c r="AT262" s="199" t="s">
        <v>155</v>
      </c>
      <c r="AU262" s="199" t="s">
        <v>87</v>
      </c>
      <c r="AY262" s="17" t="s">
        <v>152</v>
      </c>
      <c r="BE262" s="200">
        <f t="shared" si="4"/>
        <v>0</v>
      </c>
      <c r="BF262" s="200">
        <f t="shared" si="5"/>
        <v>0</v>
      </c>
      <c r="BG262" s="200">
        <f t="shared" si="6"/>
        <v>0</v>
      </c>
      <c r="BH262" s="200">
        <f t="shared" si="7"/>
        <v>0</v>
      </c>
      <c r="BI262" s="200">
        <f t="shared" si="8"/>
        <v>0</v>
      </c>
      <c r="BJ262" s="17" t="s">
        <v>85</v>
      </c>
      <c r="BK262" s="200">
        <f t="shared" si="9"/>
        <v>0</v>
      </c>
      <c r="BL262" s="17" t="s">
        <v>235</v>
      </c>
      <c r="BM262" s="199" t="s">
        <v>1920</v>
      </c>
    </row>
    <row r="263" spans="1:65" s="2" customFormat="1" ht="16.5" customHeight="1">
      <c r="A263" s="34"/>
      <c r="B263" s="35"/>
      <c r="C263" s="187" t="s">
        <v>484</v>
      </c>
      <c r="D263" s="187" t="s">
        <v>155</v>
      </c>
      <c r="E263" s="188" t="s">
        <v>1921</v>
      </c>
      <c r="F263" s="189" t="s">
        <v>1922</v>
      </c>
      <c r="G263" s="190" t="s">
        <v>170</v>
      </c>
      <c r="H263" s="191">
        <v>1</v>
      </c>
      <c r="I263" s="192"/>
      <c r="J263" s="193">
        <f t="shared" si="0"/>
        <v>0</v>
      </c>
      <c r="K263" s="194"/>
      <c r="L263" s="39"/>
      <c r="M263" s="195" t="s">
        <v>1</v>
      </c>
      <c r="N263" s="196" t="s">
        <v>42</v>
      </c>
      <c r="O263" s="71"/>
      <c r="P263" s="197">
        <f t="shared" si="1"/>
        <v>0</v>
      </c>
      <c r="Q263" s="197">
        <v>1.23E-3</v>
      </c>
      <c r="R263" s="197">
        <f t="shared" si="2"/>
        <v>1.23E-3</v>
      </c>
      <c r="S263" s="197">
        <v>0</v>
      </c>
      <c r="T263" s="198">
        <f t="shared" si="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9" t="s">
        <v>235</v>
      </c>
      <c r="AT263" s="199" t="s">
        <v>155</v>
      </c>
      <c r="AU263" s="199" t="s">
        <v>87</v>
      </c>
      <c r="AY263" s="17" t="s">
        <v>152</v>
      </c>
      <c r="BE263" s="200">
        <f t="shared" si="4"/>
        <v>0</v>
      </c>
      <c r="BF263" s="200">
        <f t="shared" si="5"/>
        <v>0</v>
      </c>
      <c r="BG263" s="200">
        <f t="shared" si="6"/>
        <v>0</v>
      </c>
      <c r="BH263" s="200">
        <f t="shared" si="7"/>
        <v>0</v>
      </c>
      <c r="BI263" s="200">
        <f t="shared" si="8"/>
        <v>0</v>
      </c>
      <c r="BJ263" s="17" t="s">
        <v>85</v>
      </c>
      <c r="BK263" s="200">
        <f t="shared" si="9"/>
        <v>0</v>
      </c>
      <c r="BL263" s="17" t="s">
        <v>235</v>
      </c>
      <c r="BM263" s="199" t="s">
        <v>1923</v>
      </c>
    </row>
    <row r="264" spans="1:65" s="2" customFormat="1" ht="24.2" customHeight="1">
      <c r="A264" s="34"/>
      <c r="B264" s="35"/>
      <c r="C264" s="187" t="s">
        <v>488</v>
      </c>
      <c r="D264" s="187" t="s">
        <v>155</v>
      </c>
      <c r="E264" s="188" t="s">
        <v>1941</v>
      </c>
      <c r="F264" s="189" t="s">
        <v>1942</v>
      </c>
      <c r="G264" s="190" t="s">
        <v>198</v>
      </c>
      <c r="H264" s="191">
        <v>73</v>
      </c>
      <c r="I264" s="192"/>
      <c r="J264" s="193">
        <f t="shared" si="0"/>
        <v>0</v>
      </c>
      <c r="K264" s="194"/>
      <c r="L264" s="39"/>
      <c r="M264" s="195" t="s">
        <v>1</v>
      </c>
      <c r="N264" s="196" t="s">
        <v>42</v>
      </c>
      <c r="O264" s="71"/>
      <c r="P264" s="197">
        <f t="shared" si="1"/>
        <v>0</v>
      </c>
      <c r="Q264" s="197">
        <v>1.9000000000000001E-4</v>
      </c>
      <c r="R264" s="197">
        <f t="shared" si="2"/>
        <v>1.387E-2</v>
      </c>
      <c r="S264" s="197">
        <v>0</v>
      </c>
      <c r="T264" s="198">
        <f t="shared" si="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235</v>
      </c>
      <c r="AT264" s="199" t="s">
        <v>155</v>
      </c>
      <c r="AU264" s="199" t="s">
        <v>87</v>
      </c>
      <c r="AY264" s="17" t="s">
        <v>152</v>
      </c>
      <c r="BE264" s="200">
        <f t="shared" si="4"/>
        <v>0</v>
      </c>
      <c r="BF264" s="200">
        <f t="shared" si="5"/>
        <v>0</v>
      </c>
      <c r="BG264" s="200">
        <f t="shared" si="6"/>
        <v>0</v>
      </c>
      <c r="BH264" s="200">
        <f t="shared" si="7"/>
        <v>0</v>
      </c>
      <c r="BI264" s="200">
        <f t="shared" si="8"/>
        <v>0</v>
      </c>
      <c r="BJ264" s="17" t="s">
        <v>85</v>
      </c>
      <c r="BK264" s="200">
        <f t="shared" si="9"/>
        <v>0</v>
      </c>
      <c r="BL264" s="17" t="s">
        <v>235</v>
      </c>
      <c r="BM264" s="199" t="s">
        <v>1943</v>
      </c>
    </row>
    <row r="265" spans="1:65" s="2" customFormat="1" ht="21.75" customHeight="1">
      <c r="A265" s="34"/>
      <c r="B265" s="35"/>
      <c r="C265" s="187" t="s">
        <v>492</v>
      </c>
      <c r="D265" s="187" t="s">
        <v>155</v>
      </c>
      <c r="E265" s="188" t="s">
        <v>1944</v>
      </c>
      <c r="F265" s="189" t="s">
        <v>1945</v>
      </c>
      <c r="G265" s="190" t="s">
        <v>198</v>
      </c>
      <c r="H265" s="191">
        <v>73</v>
      </c>
      <c r="I265" s="192"/>
      <c r="J265" s="193">
        <f t="shared" si="0"/>
        <v>0</v>
      </c>
      <c r="K265" s="194"/>
      <c r="L265" s="39"/>
      <c r="M265" s="195" t="s">
        <v>1</v>
      </c>
      <c r="N265" s="196" t="s">
        <v>42</v>
      </c>
      <c r="O265" s="71"/>
      <c r="P265" s="197">
        <f t="shared" si="1"/>
        <v>0</v>
      </c>
      <c r="Q265" s="197">
        <v>1.0000000000000001E-5</v>
      </c>
      <c r="R265" s="197">
        <f t="shared" si="2"/>
        <v>7.3000000000000007E-4</v>
      </c>
      <c r="S265" s="197">
        <v>0</v>
      </c>
      <c r="T265" s="198">
        <f t="shared" si="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9" t="s">
        <v>235</v>
      </c>
      <c r="AT265" s="199" t="s">
        <v>155</v>
      </c>
      <c r="AU265" s="199" t="s">
        <v>87</v>
      </c>
      <c r="AY265" s="17" t="s">
        <v>152</v>
      </c>
      <c r="BE265" s="200">
        <f t="shared" si="4"/>
        <v>0</v>
      </c>
      <c r="BF265" s="200">
        <f t="shared" si="5"/>
        <v>0</v>
      </c>
      <c r="BG265" s="200">
        <f t="shared" si="6"/>
        <v>0</v>
      </c>
      <c r="BH265" s="200">
        <f t="shared" si="7"/>
        <v>0</v>
      </c>
      <c r="BI265" s="200">
        <f t="shared" si="8"/>
        <v>0</v>
      </c>
      <c r="BJ265" s="17" t="s">
        <v>85</v>
      </c>
      <c r="BK265" s="200">
        <f t="shared" si="9"/>
        <v>0</v>
      </c>
      <c r="BL265" s="17" t="s">
        <v>235</v>
      </c>
      <c r="BM265" s="199" t="s">
        <v>1946</v>
      </c>
    </row>
    <row r="266" spans="1:65" s="2" customFormat="1" ht="24.2" customHeight="1">
      <c r="A266" s="34"/>
      <c r="B266" s="35"/>
      <c r="C266" s="187" t="s">
        <v>496</v>
      </c>
      <c r="D266" s="187" t="s">
        <v>155</v>
      </c>
      <c r="E266" s="188" t="s">
        <v>1947</v>
      </c>
      <c r="F266" s="189" t="s">
        <v>1948</v>
      </c>
      <c r="G266" s="190" t="s">
        <v>307</v>
      </c>
      <c r="H266" s="239"/>
      <c r="I266" s="192"/>
      <c r="J266" s="193">
        <f t="shared" si="0"/>
        <v>0</v>
      </c>
      <c r="K266" s="194"/>
      <c r="L266" s="39"/>
      <c r="M266" s="195" t="s">
        <v>1</v>
      </c>
      <c r="N266" s="196" t="s">
        <v>42</v>
      </c>
      <c r="O266" s="71"/>
      <c r="P266" s="197">
        <f t="shared" si="1"/>
        <v>0</v>
      </c>
      <c r="Q266" s="197">
        <v>0</v>
      </c>
      <c r="R266" s="197">
        <f t="shared" si="2"/>
        <v>0</v>
      </c>
      <c r="S266" s="197">
        <v>0</v>
      </c>
      <c r="T266" s="198">
        <f t="shared" si="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235</v>
      </c>
      <c r="AT266" s="199" t="s">
        <v>155</v>
      </c>
      <c r="AU266" s="199" t="s">
        <v>87</v>
      </c>
      <c r="AY266" s="17" t="s">
        <v>152</v>
      </c>
      <c r="BE266" s="200">
        <f t="shared" si="4"/>
        <v>0</v>
      </c>
      <c r="BF266" s="200">
        <f t="shared" si="5"/>
        <v>0</v>
      </c>
      <c r="BG266" s="200">
        <f t="shared" si="6"/>
        <v>0</v>
      </c>
      <c r="BH266" s="200">
        <f t="shared" si="7"/>
        <v>0</v>
      </c>
      <c r="BI266" s="200">
        <f t="shared" si="8"/>
        <v>0</v>
      </c>
      <c r="BJ266" s="17" t="s">
        <v>85</v>
      </c>
      <c r="BK266" s="200">
        <f t="shared" si="9"/>
        <v>0</v>
      </c>
      <c r="BL266" s="17" t="s">
        <v>235</v>
      </c>
      <c r="BM266" s="199" t="s">
        <v>1949</v>
      </c>
    </row>
    <row r="267" spans="1:65" s="12" customFormat="1" ht="22.9" customHeight="1">
      <c r="B267" s="171"/>
      <c r="C267" s="172"/>
      <c r="D267" s="173" t="s">
        <v>76</v>
      </c>
      <c r="E267" s="185" t="s">
        <v>1950</v>
      </c>
      <c r="F267" s="185" t="s">
        <v>1951</v>
      </c>
      <c r="G267" s="172"/>
      <c r="H267" s="172"/>
      <c r="I267" s="175"/>
      <c r="J267" s="186">
        <f>BK267</f>
        <v>0</v>
      </c>
      <c r="K267" s="172"/>
      <c r="L267" s="177"/>
      <c r="M267" s="178"/>
      <c r="N267" s="179"/>
      <c r="O267" s="179"/>
      <c r="P267" s="180">
        <f>SUM(P268:P297)</f>
        <v>0</v>
      </c>
      <c r="Q267" s="179"/>
      <c r="R267" s="180">
        <f>SUM(R268:R297)</f>
        <v>0.22157000000000002</v>
      </c>
      <c r="S267" s="179"/>
      <c r="T267" s="181">
        <f>SUM(T268:T297)</f>
        <v>0.25701000000000002</v>
      </c>
      <c r="AR267" s="182" t="s">
        <v>87</v>
      </c>
      <c r="AT267" s="183" t="s">
        <v>76</v>
      </c>
      <c r="AU267" s="183" t="s">
        <v>85</v>
      </c>
      <c r="AY267" s="182" t="s">
        <v>152</v>
      </c>
      <c r="BK267" s="184">
        <f>SUM(BK268:BK297)</f>
        <v>0</v>
      </c>
    </row>
    <row r="268" spans="1:65" s="2" customFormat="1" ht="16.5" customHeight="1">
      <c r="A268" s="34"/>
      <c r="B268" s="35"/>
      <c r="C268" s="187" t="s">
        <v>502</v>
      </c>
      <c r="D268" s="187" t="s">
        <v>155</v>
      </c>
      <c r="E268" s="188" t="s">
        <v>1952</v>
      </c>
      <c r="F268" s="189" t="s">
        <v>1953</v>
      </c>
      <c r="G268" s="190" t="s">
        <v>192</v>
      </c>
      <c r="H268" s="191">
        <v>2</v>
      </c>
      <c r="I268" s="192"/>
      <c r="J268" s="193">
        <f t="shared" ref="J268:J297" si="10">ROUND(I268*H268,2)</f>
        <v>0</v>
      </c>
      <c r="K268" s="194"/>
      <c r="L268" s="39"/>
      <c r="M268" s="195" t="s">
        <v>1</v>
      </c>
      <c r="N268" s="196" t="s">
        <v>42</v>
      </c>
      <c r="O268" s="71"/>
      <c r="P268" s="197">
        <f t="shared" ref="P268:P297" si="11">O268*H268</f>
        <v>0</v>
      </c>
      <c r="Q268" s="197">
        <v>0</v>
      </c>
      <c r="R268" s="197">
        <f t="shared" ref="R268:R297" si="12">Q268*H268</f>
        <v>0</v>
      </c>
      <c r="S268" s="197">
        <v>1.933E-2</v>
      </c>
      <c r="T268" s="198">
        <f t="shared" ref="T268:T297" si="13">S268*H268</f>
        <v>3.866E-2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235</v>
      </c>
      <c r="AT268" s="199" t="s">
        <v>155</v>
      </c>
      <c r="AU268" s="199" t="s">
        <v>87</v>
      </c>
      <c r="AY268" s="17" t="s">
        <v>152</v>
      </c>
      <c r="BE268" s="200">
        <f t="shared" ref="BE268:BE297" si="14">IF(N268="základní",J268,0)</f>
        <v>0</v>
      </c>
      <c r="BF268" s="200">
        <f t="shared" ref="BF268:BF297" si="15">IF(N268="snížená",J268,0)</f>
        <v>0</v>
      </c>
      <c r="BG268" s="200">
        <f t="shared" ref="BG268:BG297" si="16">IF(N268="zákl. přenesená",J268,0)</f>
        <v>0</v>
      </c>
      <c r="BH268" s="200">
        <f t="shared" ref="BH268:BH297" si="17">IF(N268="sníž. přenesená",J268,0)</f>
        <v>0</v>
      </c>
      <c r="BI268" s="200">
        <f t="shared" ref="BI268:BI297" si="18">IF(N268="nulová",J268,0)</f>
        <v>0</v>
      </c>
      <c r="BJ268" s="17" t="s">
        <v>85</v>
      </c>
      <c r="BK268" s="200">
        <f t="shared" ref="BK268:BK297" si="19">ROUND(I268*H268,2)</f>
        <v>0</v>
      </c>
      <c r="BL268" s="17" t="s">
        <v>235</v>
      </c>
      <c r="BM268" s="199" t="s">
        <v>1954</v>
      </c>
    </row>
    <row r="269" spans="1:65" s="2" customFormat="1" ht="37.9" customHeight="1">
      <c r="A269" s="34"/>
      <c r="B269" s="35"/>
      <c r="C269" s="187" t="s">
        <v>506</v>
      </c>
      <c r="D269" s="187" t="s">
        <v>155</v>
      </c>
      <c r="E269" s="188" t="s">
        <v>3168</v>
      </c>
      <c r="F269" s="189" t="s">
        <v>3169</v>
      </c>
      <c r="G269" s="190" t="s">
        <v>170</v>
      </c>
      <c r="H269" s="191">
        <v>2</v>
      </c>
      <c r="I269" s="192"/>
      <c r="J269" s="193">
        <f t="shared" si="10"/>
        <v>0</v>
      </c>
      <c r="K269" s="194"/>
      <c r="L269" s="39"/>
      <c r="M269" s="195" t="s">
        <v>1</v>
      </c>
      <c r="N269" s="196" t="s">
        <v>42</v>
      </c>
      <c r="O269" s="71"/>
      <c r="P269" s="197">
        <f t="shared" si="11"/>
        <v>0</v>
      </c>
      <c r="Q269" s="197">
        <v>1.7000000000000001E-2</v>
      </c>
      <c r="R269" s="197">
        <f t="shared" si="12"/>
        <v>3.4000000000000002E-2</v>
      </c>
      <c r="S269" s="197">
        <v>0</v>
      </c>
      <c r="T269" s="198">
        <f t="shared" si="13"/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159</v>
      </c>
      <c r="AT269" s="199" t="s">
        <v>155</v>
      </c>
      <c r="AU269" s="199" t="s">
        <v>87</v>
      </c>
      <c r="AY269" s="17" t="s">
        <v>152</v>
      </c>
      <c r="BE269" s="200">
        <f t="shared" si="14"/>
        <v>0</v>
      </c>
      <c r="BF269" s="200">
        <f t="shared" si="15"/>
        <v>0</v>
      </c>
      <c r="BG269" s="200">
        <f t="shared" si="16"/>
        <v>0</v>
      </c>
      <c r="BH269" s="200">
        <f t="shared" si="17"/>
        <v>0</v>
      </c>
      <c r="BI269" s="200">
        <f t="shared" si="18"/>
        <v>0</v>
      </c>
      <c r="BJ269" s="17" t="s">
        <v>85</v>
      </c>
      <c r="BK269" s="200">
        <f t="shared" si="19"/>
        <v>0</v>
      </c>
      <c r="BL269" s="17" t="s">
        <v>159</v>
      </c>
      <c r="BM269" s="199" t="s">
        <v>3170</v>
      </c>
    </row>
    <row r="270" spans="1:65" s="2" customFormat="1" ht="16.5" customHeight="1">
      <c r="A270" s="34"/>
      <c r="B270" s="35"/>
      <c r="C270" s="187" t="s">
        <v>510</v>
      </c>
      <c r="D270" s="187" t="s">
        <v>155</v>
      </c>
      <c r="E270" s="188" t="s">
        <v>3171</v>
      </c>
      <c r="F270" s="189" t="s">
        <v>3172</v>
      </c>
      <c r="G270" s="190" t="s">
        <v>170</v>
      </c>
      <c r="H270" s="191">
        <v>2</v>
      </c>
      <c r="I270" s="192"/>
      <c r="J270" s="193">
        <f t="shared" si="10"/>
        <v>0</v>
      </c>
      <c r="K270" s="194"/>
      <c r="L270" s="39"/>
      <c r="M270" s="195" t="s">
        <v>1</v>
      </c>
      <c r="N270" s="196" t="s">
        <v>42</v>
      </c>
      <c r="O270" s="71"/>
      <c r="P270" s="197">
        <f t="shared" si="11"/>
        <v>0</v>
      </c>
      <c r="Q270" s="197">
        <v>1.4800000000000001E-2</v>
      </c>
      <c r="R270" s="197">
        <f t="shared" si="12"/>
        <v>2.9600000000000001E-2</v>
      </c>
      <c r="S270" s="197">
        <v>0</v>
      </c>
      <c r="T270" s="198">
        <f t="shared" si="13"/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235</v>
      </c>
      <c r="AT270" s="199" t="s">
        <v>155</v>
      </c>
      <c r="AU270" s="199" t="s">
        <v>87</v>
      </c>
      <c r="AY270" s="17" t="s">
        <v>152</v>
      </c>
      <c r="BE270" s="200">
        <f t="shared" si="14"/>
        <v>0</v>
      </c>
      <c r="BF270" s="200">
        <f t="shared" si="15"/>
        <v>0</v>
      </c>
      <c r="BG270" s="200">
        <f t="shared" si="16"/>
        <v>0</v>
      </c>
      <c r="BH270" s="200">
        <f t="shared" si="17"/>
        <v>0</v>
      </c>
      <c r="BI270" s="200">
        <f t="shared" si="18"/>
        <v>0</v>
      </c>
      <c r="BJ270" s="17" t="s">
        <v>85</v>
      </c>
      <c r="BK270" s="200">
        <f t="shared" si="19"/>
        <v>0</v>
      </c>
      <c r="BL270" s="17" t="s">
        <v>235</v>
      </c>
      <c r="BM270" s="199" t="s">
        <v>3173</v>
      </c>
    </row>
    <row r="271" spans="1:65" s="2" customFormat="1" ht="16.5" customHeight="1">
      <c r="A271" s="34"/>
      <c r="B271" s="35"/>
      <c r="C271" s="187" t="s">
        <v>514</v>
      </c>
      <c r="D271" s="187" t="s">
        <v>155</v>
      </c>
      <c r="E271" s="188" t="s">
        <v>3174</v>
      </c>
      <c r="F271" s="189" t="s">
        <v>3175</v>
      </c>
      <c r="G271" s="190" t="s">
        <v>170</v>
      </c>
      <c r="H271" s="191">
        <v>2</v>
      </c>
      <c r="I271" s="192"/>
      <c r="J271" s="193">
        <f t="shared" si="10"/>
        <v>0</v>
      </c>
      <c r="K271" s="194"/>
      <c r="L271" s="39"/>
      <c r="M271" s="195" t="s">
        <v>1</v>
      </c>
      <c r="N271" s="196" t="s">
        <v>42</v>
      </c>
      <c r="O271" s="71"/>
      <c r="P271" s="197">
        <f t="shared" si="11"/>
        <v>0</v>
      </c>
      <c r="Q271" s="197">
        <v>2.3999999999999998E-3</v>
      </c>
      <c r="R271" s="197">
        <f t="shared" si="12"/>
        <v>4.7999999999999996E-3</v>
      </c>
      <c r="S271" s="197">
        <v>0</v>
      </c>
      <c r="T271" s="198">
        <f t="shared" si="13"/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235</v>
      </c>
      <c r="AT271" s="199" t="s">
        <v>155</v>
      </c>
      <c r="AU271" s="199" t="s">
        <v>87</v>
      </c>
      <c r="AY271" s="17" t="s">
        <v>152</v>
      </c>
      <c r="BE271" s="200">
        <f t="shared" si="14"/>
        <v>0</v>
      </c>
      <c r="BF271" s="200">
        <f t="shared" si="15"/>
        <v>0</v>
      </c>
      <c r="BG271" s="200">
        <f t="shared" si="16"/>
        <v>0</v>
      </c>
      <c r="BH271" s="200">
        <f t="shared" si="17"/>
        <v>0</v>
      </c>
      <c r="BI271" s="200">
        <f t="shared" si="18"/>
        <v>0</v>
      </c>
      <c r="BJ271" s="17" t="s">
        <v>85</v>
      </c>
      <c r="BK271" s="200">
        <f t="shared" si="19"/>
        <v>0</v>
      </c>
      <c r="BL271" s="17" t="s">
        <v>235</v>
      </c>
      <c r="BM271" s="199" t="s">
        <v>3176</v>
      </c>
    </row>
    <row r="272" spans="1:65" s="2" customFormat="1" ht="24.2" customHeight="1">
      <c r="A272" s="34"/>
      <c r="B272" s="35"/>
      <c r="C272" s="187" t="s">
        <v>518</v>
      </c>
      <c r="D272" s="187" t="s">
        <v>155</v>
      </c>
      <c r="E272" s="188" t="s">
        <v>3177</v>
      </c>
      <c r="F272" s="189" t="s">
        <v>3178</v>
      </c>
      <c r="G272" s="190" t="s">
        <v>192</v>
      </c>
      <c r="H272" s="191">
        <v>1</v>
      </c>
      <c r="I272" s="192"/>
      <c r="J272" s="193">
        <f t="shared" si="10"/>
        <v>0</v>
      </c>
      <c r="K272" s="194"/>
      <c r="L272" s="39"/>
      <c r="M272" s="195" t="s">
        <v>1</v>
      </c>
      <c r="N272" s="196" t="s">
        <v>42</v>
      </c>
      <c r="O272" s="71"/>
      <c r="P272" s="197">
        <f t="shared" si="11"/>
        <v>0</v>
      </c>
      <c r="Q272" s="197">
        <v>0</v>
      </c>
      <c r="R272" s="197">
        <f t="shared" si="12"/>
        <v>0</v>
      </c>
      <c r="S272" s="197">
        <v>1.72E-2</v>
      </c>
      <c r="T272" s="198">
        <f t="shared" si="13"/>
        <v>1.72E-2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235</v>
      </c>
      <c r="AT272" s="199" t="s">
        <v>155</v>
      </c>
      <c r="AU272" s="199" t="s">
        <v>87</v>
      </c>
      <c r="AY272" s="17" t="s">
        <v>152</v>
      </c>
      <c r="BE272" s="200">
        <f t="shared" si="14"/>
        <v>0</v>
      </c>
      <c r="BF272" s="200">
        <f t="shared" si="15"/>
        <v>0</v>
      </c>
      <c r="BG272" s="200">
        <f t="shared" si="16"/>
        <v>0</v>
      </c>
      <c r="BH272" s="200">
        <f t="shared" si="17"/>
        <v>0</v>
      </c>
      <c r="BI272" s="200">
        <f t="shared" si="18"/>
        <v>0</v>
      </c>
      <c r="BJ272" s="17" t="s">
        <v>85</v>
      </c>
      <c r="BK272" s="200">
        <f t="shared" si="19"/>
        <v>0</v>
      </c>
      <c r="BL272" s="17" t="s">
        <v>235</v>
      </c>
      <c r="BM272" s="199" t="s">
        <v>3179</v>
      </c>
    </row>
    <row r="273" spans="1:65" s="2" customFormat="1" ht="24.2" customHeight="1">
      <c r="A273" s="34"/>
      <c r="B273" s="35"/>
      <c r="C273" s="187" t="s">
        <v>522</v>
      </c>
      <c r="D273" s="187" t="s">
        <v>155</v>
      </c>
      <c r="E273" s="188" t="s">
        <v>3180</v>
      </c>
      <c r="F273" s="189" t="s">
        <v>3181</v>
      </c>
      <c r="G273" s="190" t="s">
        <v>170</v>
      </c>
      <c r="H273" s="191">
        <v>1</v>
      </c>
      <c r="I273" s="192"/>
      <c r="J273" s="193">
        <f t="shared" si="10"/>
        <v>0</v>
      </c>
      <c r="K273" s="194"/>
      <c r="L273" s="39"/>
      <c r="M273" s="195" t="s">
        <v>1</v>
      </c>
      <c r="N273" s="196" t="s">
        <v>42</v>
      </c>
      <c r="O273" s="71"/>
      <c r="P273" s="197">
        <f t="shared" si="11"/>
        <v>0</v>
      </c>
      <c r="Q273" s="197">
        <v>7.0000000000000001E-3</v>
      </c>
      <c r="R273" s="197">
        <f t="shared" si="12"/>
        <v>7.0000000000000001E-3</v>
      </c>
      <c r="S273" s="197">
        <v>0</v>
      </c>
      <c r="T273" s="198">
        <f t="shared" si="1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235</v>
      </c>
      <c r="AT273" s="199" t="s">
        <v>155</v>
      </c>
      <c r="AU273" s="199" t="s">
        <v>87</v>
      </c>
      <c r="AY273" s="17" t="s">
        <v>152</v>
      </c>
      <c r="BE273" s="200">
        <f t="shared" si="14"/>
        <v>0</v>
      </c>
      <c r="BF273" s="200">
        <f t="shared" si="15"/>
        <v>0</v>
      </c>
      <c r="BG273" s="200">
        <f t="shared" si="16"/>
        <v>0</v>
      </c>
      <c r="BH273" s="200">
        <f t="shared" si="17"/>
        <v>0</v>
      </c>
      <c r="BI273" s="200">
        <f t="shared" si="18"/>
        <v>0</v>
      </c>
      <c r="BJ273" s="17" t="s">
        <v>85</v>
      </c>
      <c r="BK273" s="200">
        <f t="shared" si="19"/>
        <v>0</v>
      </c>
      <c r="BL273" s="17" t="s">
        <v>235</v>
      </c>
      <c r="BM273" s="199" t="s">
        <v>3182</v>
      </c>
    </row>
    <row r="274" spans="1:65" s="2" customFormat="1" ht="16.5" customHeight="1">
      <c r="A274" s="34"/>
      <c r="B274" s="35"/>
      <c r="C274" s="187" t="s">
        <v>528</v>
      </c>
      <c r="D274" s="187" t="s">
        <v>155</v>
      </c>
      <c r="E274" s="188" t="s">
        <v>1958</v>
      </c>
      <c r="F274" s="189" t="s">
        <v>1959</v>
      </c>
      <c r="G274" s="190" t="s">
        <v>192</v>
      </c>
      <c r="H274" s="191">
        <v>2</v>
      </c>
      <c r="I274" s="192"/>
      <c r="J274" s="193">
        <f t="shared" si="10"/>
        <v>0</v>
      </c>
      <c r="K274" s="194"/>
      <c r="L274" s="39"/>
      <c r="M274" s="195" t="s">
        <v>1</v>
      </c>
      <c r="N274" s="196" t="s">
        <v>42</v>
      </c>
      <c r="O274" s="71"/>
      <c r="P274" s="197">
        <f t="shared" si="11"/>
        <v>0</v>
      </c>
      <c r="Q274" s="197">
        <v>0</v>
      </c>
      <c r="R274" s="197">
        <f t="shared" si="12"/>
        <v>0</v>
      </c>
      <c r="S274" s="197">
        <v>1.9460000000000002E-2</v>
      </c>
      <c r="T274" s="198">
        <f t="shared" si="13"/>
        <v>3.8920000000000003E-2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235</v>
      </c>
      <c r="AT274" s="199" t="s">
        <v>155</v>
      </c>
      <c r="AU274" s="199" t="s">
        <v>87</v>
      </c>
      <c r="AY274" s="17" t="s">
        <v>152</v>
      </c>
      <c r="BE274" s="200">
        <f t="shared" si="14"/>
        <v>0</v>
      </c>
      <c r="BF274" s="200">
        <f t="shared" si="15"/>
        <v>0</v>
      </c>
      <c r="BG274" s="200">
        <f t="shared" si="16"/>
        <v>0</v>
      </c>
      <c r="BH274" s="200">
        <f t="shared" si="17"/>
        <v>0</v>
      </c>
      <c r="BI274" s="200">
        <f t="shared" si="18"/>
        <v>0</v>
      </c>
      <c r="BJ274" s="17" t="s">
        <v>85</v>
      </c>
      <c r="BK274" s="200">
        <f t="shared" si="19"/>
        <v>0</v>
      </c>
      <c r="BL274" s="17" t="s">
        <v>235</v>
      </c>
      <c r="BM274" s="199" t="s">
        <v>1960</v>
      </c>
    </row>
    <row r="275" spans="1:65" s="2" customFormat="1" ht="24.2" customHeight="1">
      <c r="A275" s="34"/>
      <c r="B275" s="35"/>
      <c r="C275" s="187" t="s">
        <v>533</v>
      </c>
      <c r="D275" s="187" t="s">
        <v>155</v>
      </c>
      <c r="E275" s="188" t="s">
        <v>3183</v>
      </c>
      <c r="F275" s="189" t="s">
        <v>3184</v>
      </c>
      <c r="G275" s="190" t="s">
        <v>170</v>
      </c>
      <c r="H275" s="191">
        <v>2</v>
      </c>
      <c r="I275" s="192"/>
      <c r="J275" s="193">
        <f t="shared" si="10"/>
        <v>0</v>
      </c>
      <c r="K275" s="194"/>
      <c r="L275" s="39"/>
      <c r="M275" s="195" t="s">
        <v>1</v>
      </c>
      <c r="N275" s="196" t="s">
        <v>42</v>
      </c>
      <c r="O275" s="71"/>
      <c r="P275" s="197">
        <f t="shared" si="11"/>
        <v>0</v>
      </c>
      <c r="Q275" s="197">
        <v>7.4000000000000003E-3</v>
      </c>
      <c r="R275" s="197">
        <f t="shared" si="12"/>
        <v>1.4800000000000001E-2</v>
      </c>
      <c r="S275" s="197">
        <v>0</v>
      </c>
      <c r="T275" s="198">
        <f t="shared" si="13"/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235</v>
      </c>
      <c r="AT275" s="199" t="s">
        <v>155</v>
      </c>
      <c r="AU275" s="199" t="s">
        <v>87</v>
      </c>
      <c r="AY275" s="17" t="s">
        <v>152</v>
      </c>
      <c r="BE275" s="200">
        <f t="shared" si="14"/>
        <v>0</v>
      </c>
      <c r="BF275" s="200">
        <f t="shared" si="15"/>
        <v>0</v>
      </c>
      <c r="BG275" s="200">
        <f t="shared" si="16"/>
        <v>0</v>
      </c>
      <c r="BH275" s="200">
        <f t="shared" si="17"/>
        <v>0</v>
      </c>
      <c r="BI275" s="200">
        <f t="shared" si="18"/>
        <v>0</v>
      </c>
      <c r="BJ275" s="17" t="s">
        <v>85</v>
      </c>
      <c r="BK275" s="200">
        <f t="shared" si="19"/>
        <v>0</v>
      </c>
      <c r="BL275" s="17" t="s">
        <v>235</v>
      </c>
      <c r="BM275" s="199" t="s">
        <v>3185</v>
      </c>
    </row>
    <row r="276" spans="1:65" s="2" customFormat="1" ht="66.75" customHeight="1">
      <c r="A276" s="34"/>
      <c r="B276" s="35"/>
      <c r="C276" s="187" t="s">
        <v>537</v>
      </c>
      <c r="D276" s="187" t="s">
        <v>155</v>
      </c>
      <c r="E276" s="188" t="s">
        <v>3186</v>
      </c>
      <c r="F276" s="189" t="s">
        <v>3187</v>
      </c>
      <c r="G276" s="190" t="s">
        <v>170</v>
      </c>
      <c r="H276" s="191">
        <v>1</v>
      </c>
      <c r="I276" s="192"/>
      <c r="J276" s="193">
        <f t="shared" si="10"/>
        <v>0</v>
      </c>
      <c r="K276" s="194"/>
      <c r="L276" s="39"/>
      <c r="M276" s="195" t="s">
        <v>1</v>
      </c>
      <c r="N276" s="196" t="s">
        <v>42</v>
      </c>
      <c r="O276" s="71"/>
      <c r="P276" s="197">
        <f t="shared" si="11"/>
        <v>0</v>
      </c>
      <c r="Q276" s="197">
        <v>8.4999999999999995E-4</v>
      </c>
      <c r="R276" s="197">
        <f t="shared" si="12"/>
        <v>8.4999999999999995E-4</v>
      </c>
      <c r="S276" s="197">
        <v>0</v>
      </c>
      <c r="T276" s="198">
        <f t="shared" si="13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235</v>
      </c>
      <c r="AT276" s="199" t="s">
        <v>155</v>
      </c>
      <c r="AU276" s="199" t="s">
        <v>87</v>
      </c>
      <c r="AY276" s="17" t="s">
        <v>152</v>
      </c>
      <c r="BE276" s="200">
        <f t="shared" si="14"/>
        <v>0</v>
      </c>
      <c r="BF276" s="200">
        <f t="shared" si="15"/>
        <v>0</v>
      </c>
      <c r="BG276" s="200">
        <f t="shared" si="16"/>
        <v>0</v>
      </c>
      <c r="BH276" s="200">
        <f t="shared" si="17"/>
        <v>0</v>
      </c>
      <c r="BI276" s="200">
        <f t="shared" si="18"/>
        <v>0</v>
      </c>
      <c r="BJ276" s="17" t="s">
        <v>85</v>
      </c>
      <c r="BK276" s="200">
        <f t="shared" si="19"/>
        <v>0</v>
      </c>
      <c r="BL276" s="17" t="s">
        <v>235</v>
      </c>
      <c r="BM276" s="199" t="s">
        <v>3188</v>
      </c>
    </row>
    <row r="277" spans="1:65" s="2" customFormat="1" ht="24.2" customHeight="1">
      <c r="A277" s="34"/>
      <c r="B277" s="35"/>
      <c r="C277" s="187" t="s">
        <v>541</v>
      </c>
      <c r="D277" s="187" t="s">
        <v>155</v>
      </c>
      <c r="E277" s="188" t="s">
        <v>3189</v>
      </c>
      <c r="F277" s="189" t="s">
        <v>3190</v>
      </c>
      <c r="G277" s="190" t="s">
        <v>192</v>
      </c>
      <c r="H277" s="191">
        <v>1</v>
      </c>
      <c r="I277" s="192"/>
      <c r="J277" s="193">
        <f t="shared" si="10"/>
        <v>0</v>
      </c>
      <c r="K277" s="194"/>
      <c r="L277" s="39"/>
      <c r="M277" s="195" t="s">
        <v>1</v>
      </c>
      <c r="N277" s="196" t="s">
        <v>42</v>
      </c>
      <c r="O277" s="71"/>
      <c r="P277" s="197">
        <f t="shared" si="11"/>
        <v>0</v>
      </c>
      <c r="Q277" s="197">
        <v>1.865E-2</v>
      </c>
      <c r="R277" s="197">
        <f t="shared" si="12"/>
        <v>1.865E-2</v>
      </c>
      <c r="S277" s="197">
        <v>0</v>
      </c>
      <c r="T277" s="198">
        <f t="shared" si="13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235</v>
      </c>
      <c r="AT277" s="199" t="s">
        <v>155</v>
      </c>
      <c r="AU277" s="199" t="s">
        <v>87</v>
      </c>
      <c r="AY277" s="17" t="s">
        <v>152</v>
      </c>
      <c r="BE277" s="200">
        <f t="shared" si="14"/>
        <v>0</v>
      </c>
      <c r="BF277" s="200">
        <f t="shared" si="15"/>
        <v>0</v>
      </c>
      <c r="BG277" s="200">
        <f t="shared" si="16"/>
        <v>0</v>
      </c>
      <c r="BH277" s="200">
        <f t="shared" si="17"/>
        <v>0</v>
      </c>
      <c r="BI277" s="200">
        <f t="shared" si="18"/>
        <v>0</v>
      </c>
      <c r="BJ277" s="17" t="s">
        <v>85</v>
      </c>
      <c r="BK277" s="200">
        <f t="shared" si="19"/>
        <v>0</v>
      </c>
      <c r="BL277" s="17" t="s">
        <v>235</v>
      </c>
      <c r="BM277" s="199" t="s">
        <v>3191</v>
      </c>
    </row>
    <row r="278" spans="1:65" s="2" customFormat="1" ht="21.75" customHeight="1">
      <c r="A278" s="34"/>
      <c r="B278" s="35"/>
      <c r="C278" s="187" t="s">
        <v>547</v>
      </c>
      <c r="D278" s="187" t="s">
        <v>155</v>
      </c>
      <c r="E278" s="188" t="s">
        <v>1991</v>
      </c>
      <c r="F278" s="189" t="s">
        <v>1992</v>
      </c>
      <c r="G278" s="190" t="s">
        <v>192</v>
      </c>
      <c r="H278" s="191">
        <v>1</v>
      </c>
      <c r="I278" s="192"/>
      <c r="J278" s="193">
        <f t="shared" si="10"/>
        <v>0</v>
      </c>
      <c r="K278" s="194"/>
      <c r="L278" s="39"/>
      <c r="M278" s="195" t="s">
        <v>1</v>
      </c>
      <c r="N278" s="196" t="s">
        <v>42</v>
      </c>
      <c r="O278" s="71"/>
      <c r="P278" s="197">
        <f t="shared" si="11"/>
        <v>0</v>
      </c>
      <c r="Q278" s="197">
        <v>0</v>
      </c>
      <c r="R278" s="197">
        <f t="shared" si="12"/>
        <v>0</v>
      </c>
      <c r="S278" s="197">
        <v>0.155</v>
      </c>
      <c r="T278" s="198">
        <f t="shared" si="13"/>
        <v>0.155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235</v>
      </c>
      <c r="AT278" s="199" t="s">
        <v>155</v>
      </c>
      <c r="AU278" s="199" t="s">
        <v>87</v>
      </c>
      <c r="AY278" s="17" t="s">
        <v>152</v>
      </c>
      <c r="BE278" s="200">
        <f t="shared" si="14"/>
        <v>0</v>
      </c>
      <c r="BF278" s="200">
        <f t="shared" si="15"/>
        <v>0</v>
      </c>
      <c r="BG278" s="200">
        <f t="shared" si="16"/>
        <v>0</v>
      </c>
      <c r="BH278" s="200">
        <f t="shared" si="17"/>
        <v>0</v>
      </c>
      <c r="BI278" s="200">
        <f t="shared" si="18"/>
        <v>0</v>
      </c>
      <c r="BJ278" s="17" t="s">
        <v>85</v>
      </c>
      <c r="BK278" s="200">
        <f t="shared" si="19"/>
        <v>0</v>
      </c>
      <c r="BL278" s="17" t="s">
        <v>235</v>
      </c>
      <c r="BM278" s="199" t="s">
        <v>1993</v>
      </c>
    </row>
    <row r="279" spans="1:65" s="2" customFormat="1" ht="24.2" customHeight="1">
      <c r="A279" s="34"/>
      <c r="B279" s="35"/>
      <c r="C279" s="187" t="s">
        <v>553</v>
      </c>
      <c r="D279" s="187" t="s">
        <v>155</v>
      </c>
      <c r="E279" s="188" t="s">
        <v>1997</v>
      </c>
      <c r="F279" s="189" t="s">
        <v>1998</v>
      </c>
      <c r="G279" s="190" t="s">
        <v>192</v>
      </c>
      <c r="H279" s="191">
        <v>1</v>
      </c>
      <c r="I279" s="192"/>
      <c r="J279" s="193">
        <f t="shared" si="10"/>
        <v>0</v>
      </c>
      <c r="K279" s="194"/>
      <c r="L279" s="39"/>
      <c r="M279" s="195" t="s">
        <v>1</v>
      </c>
      <c r="N279" s="196" t="s">
        <v>42</v>
      </c>
      <c r="O279" s="71"/>
      <c r="P279" s="197">
        <f t="shared" si="11"/>
        <v>0</v>
      </c>
      <c r="Q279" s="197">
        <v>7.8340000000000007E-2</v>
      </c>
      <c r="R279" s="197">
        <f t="shared" si="12"/>
        <v>7.8340000000000007E-2</v>
      </c>
      <c r="S279" s="197">
        <v>0</v>
      </c>
      <c r="T279" s="198">
        <f t="shared" si="13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235</v>
      </c>
      <c r="AT279" s="199" t="s">
        <v>155</v>
      </c>
      <c r="AU279" s="199" t="s">
        <v>87</v>
      </c>
      <c r="AY279" s="17" t="s">
        <v>152</v>
      </c>
      <c r="BE279" s="200">
        <f t="shared" si="14"/>
        <v>0</v>
      </c>
      <c r="BF279" s="200">
        <f t="shared" si="15"/>
        <v>0</v>
      </c>
      <c r="BG279" s="200">
        <f t="shared" si="16"/>
        <v>0</v>
      </c>
      <c r="BH279" s="200">
        <f t="shared" si="17"/>
        <v>0</v>
      </c>
      <c r="BI279" s="200">
        <f t="shared" si="18"/>
        <v>0</v>
      </c>
      <c r="BJ279" s="17" t="s">
        <v>85</v>
      </c>
      <c r="BK279" s="200">
        <f t="shared" si="19"/>
        <v>0</v>
      </c>
      <c r="BL279" s="17" t="s">
        <v>235</v>
      </c>
      <c r="BM279" s="199" t="s">
        <v>1999</v>
      </c>
    </row>
    <row r="280" spans="1:65" s="2" customFormat="1" ht="16.5" customHeight="1">
      <c r="A280" s="34"/>
      <c r="B280" s="35"/>
      <c r="C280" s="187" t="s">
        <v>557</v>
      </c>
      <c r="D280" s="187" t="s">
        <v>155</v>
      </c>
      <c r="E280" s="188" t="s">
        <v>2000</v>
      </c>
      <c r="F280" s="189" t="s">
        <v>2001</v>
      </c>
      <c r="G280" s="190" t="s">
        <v>192</v>
      </c>
      <c r="H280" s="191">
        <v>3</v>
      </c>
      <c r="I280" s="192"/>
      <c r="J280" s="193">
        <f t="shared" si="10"/>
        <v>0</v>
      </c>
      <c r="K280" s="194"/>
      <c r="L280" s="39"/>
      <c r="M280" s="195" t="s">
        <v>1</v>
      </c>
      <c r="N280" s="196" t="s">
        <v>42</v>
      </c>
      <c r="O280" s="71"/>
      <c r="P280" s="197">
        <f t="shared" si="11"/>
        <v>0</v>
      </c>
      <c r="Q280" s="197">
        <v>0</v>
      </c>
      <c r="R280" s="197">
        <f t="shared" si="12"/>
        <v>0</v>
      </c>
      <c r="S280" s="197">
        <v>1.56E-3</v>
      </c>
      <c r="T280" s="198">
        <f t="shared" si="13"/>
        <v>4.6800000000000001E-3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235</v>
      </c>
      <c r="AT280" s="199" t="s">
        <v>155</v>
      </c>
      <c r="AU280" s="199" t="s">
        <v>87</v>
      </c>
      <c r="AY280" s="17" t="s">
        <v>152</v>
      </c>
      <c r="BE280" s="200">
        <f t="shared" si="14"/>
        <v>0</v>
      </c>
      <c r="BF280" s="200">
        <f t="shared" si="15"/>
        <v>0</v>
      </c>
      <c r="BG280" s="200">
        <f t="shared" si="16"/>
        <v>0</v>
      </c>
      <c r="BH280" s="200">
        <f t="shared" si="17"/>
        <v>0</v>
      </c>
      <c r="BI280" s="200">
        <f t="shared" si="18"/>
        <v>0</v>
      </c>
      <c r="BJ280" s="17" t="s">
        <v>85</v>
      </c>
      <c r="BK280" s="200">
        <f t="shared" si="19"/>
        <v>0</v>
      </c>
      <c r="BL280" s="17" t="s">
        <v>235</v>
      </c>
      <c r="BM280" s="199" t="s">
        <v>2002</v>
      </c>
    </row>
    <row r="281" spans="1:65" s="2" customFormat="1" ht="24.2" customHeight="1">
      <c r="A281" s="34"/>
      <c r="B281" s="35"/>
      <c r="C281" s="187" t="s">
        <v>563</v>
      </c>
      <c r="D281" s="187" t="s">
        <v>155</v>
      </c>
      <c r="E281" s="188" t="s">
        <v>3192</v>
      </c>
      <c r="F281" s="189" t="s">
        <v>3193</v>
      </c>
      <c r="G281" s="190" t="s">
        <v>192</v>
      </c>
      <c r="H281" s="191">
        <v>1</v>
      </c>
      <c r="I281" s="192"/>
      <c r="J281" s="193">
        <f t="shared" si="10"/>
        <v>0</v>
      </c>
      <c r="K281" s="194"/>
      <c r="L281" s="39"/>
      <c r="M281" s="195" t="s">
        <v>1</v>
      </c>
      <c r="N281" s="196" t="s">
        <v>42</v>
      </c>
      <c r="O281" s="71"/>
      <c r="P281" s="197">
        <f t="shared" si="11"/>
        <v>0</v>
      </c>
      <c r="Q281" s="197">
        <v>2.0799999999999998E-3</v>
      </c>
      <c r="R281" s="197">
        <f t="shared" si="12"/>
        <v>2.0799999999999998E-3</v>
      </c>
      <c r="S281" s="197">
        <v>0</v>
      </c>
      <c r="T281" s="198">
        <f t="shared" si="1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235</v>
      </c>
      <c r="AT281" s="199" t="s">
        <v>155</v>
      </c>
      <c r="AU281" s="199" t="s">
        <v>87</v>
      </c>
      <c r="AY281" s="17" t="s">
        <v>152</v>
      </c>
      <c r="BE281" s="200">
        <f t="shared" si="14"/>
        <v>0</v>
      </c>
      <c r="BF281" s="200">
        <f t="shared" si="15"/>
        <v>0</v>
      </c>
      <c r="BG281" s="200">
        <f t="shared" si="16"/>
        <v>0</v>
      </c>
      <c r="BH281" s="200">
        <f t="shared" si="17"/>
        <v>0</v>
      </c>
      <c r="BI281" s="200">
        <f t="shared" si="18"/>
        <v>0</v>
      </c>
      <c r="BJ281" s="17" t="s">
        <v>85</v>
      </c>
      <c r="BK281" s="200">
        <f t="shared" si="19"/>
        <v>0</v>
      </c>
      <c r="BL281" s="17" t="s">
        <v>235</v>
      </c>
      <c r="BM281" s="199" t="s">
        <v>3194</v>
      </c>
    </row>
    <row r="282" spans="1:65" s="2" customFormat="1" ht="24.2" customHeight="1">
      <c r="A282" s="34"/>
      <c r="B282" s="35"/>
      <c r="C282" s="187" t="s">
        <v>568</v>
      </c>
      <c r="D282" s="187" t="s">
        <v>155</v>
      </c>
      <c r="E282" s="188" t="s">
        <v>3195</v>
      </c>
      <c r="F282" s="189" t="s">
        <v>3196</v>
      </c>
      <c r="G282" s="190" t="s">
        <v>170</v>
      </c>
      <c r="H282" s="191">
        <v>2</v>
      </c>
      <c r="I282" s="192"/>
      <c r="J282" s="193">
        <f t="shared" si="10"/>
        <v>0</v>
      </c>
      <c r="K282" s="194"/>
      <c r="L282" s="39"/>
      <c r="M282" s="195" t="s">
        <v>1</v>
      </c>
      <c r="N282" s="196" t="s">
        <v>42</v>
      </c>
      <c r="O282" s="71"/>
      <c r="P282" s="197">
        <f t="shared" si="11"/>
        <v>0</v>
      </c>
      <c r="Q282" s="197">
        <v>2.2000000000000001E-3</v>
      </c>
      <c r="R282" s="197">
        <f t="shared" si="12"/>
        <v>4.4000000000000003E-3</v>
      </c>
      <c r="S282" s="197">
        <v>0</v>
      </c>
      <c r="T282" s="198">
        <f t="shared" si="1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9" t="s">
        <v>235</v>
      </c>
      <c r="AT282" s="199" t="s">
        <v>155</v>
      </c>
      <c r="AU282" s="199" t="s">
        <v>87</v>
      </c>
      <c r="AY282" s="17" t="s">
        <v>152</v>
      </c>
      <c r="BE282" s="200">
        <f t="shared" si="14"/>
        <v>0</v>
      </c>
      <c r="BF282" s="200">
        <f t="shared" si="15"/>
        <v>0</v>
      </c>
      <c r="BG282" s="200">
        <f t="shared" si="16"/>
        <v>0</v>
      </c>
      <c r="BH282" s="200">
        <f t="shared" si="17"/>
        <v>0</v>
      </c>
      <c r="BI282" s="200">
        <f t="shared" si="18"/>
        <v>0</v>
      </c>
      <c r="BJ282" s="17" t="s">
        <v>85</v>
      </c>
      <c r="BK282" s="200">
        <f t="shared" si="19"/>
        <v>0</v>
      </c>
      <c r="BL282" s="17" t="s">
        <v>235</v>
      </c>
      <c r="BM282" s="199" t="s">
        <v>3197</v>
      </c>
    </row>
    <row r="283" spans="1:65" s="2" customFormat="1" ht="16.5" customHeight="1">
      <c r="A283" s="34"/>
      <c r="B283" s="35"/>
      <c r="C283" s="187" t="s">
        <v>574</v>
      </c>
      <c r="D283" s="187" t="s">
        <v>155</v>
      </c>
      <c r="E283" s="188" t="s">
        <v>2016</v>
      </c>
      <c r="F283" s="189" t="s">
        <v>2017</v>
      </c>
      <c r="G283" s="190" t="s">
        <v>170</v>
      </c>
      <c r="H283" s="191">
        <v>3</v>
      </c>
      <c r="I283" s="192"/>
      <c r="J283" s="193">
        <f t="shared" si="10"/>
        <v>0</v>
      </c>
      <c r="K283" s="194"/>
      <c r="L283" s="39"/>
      <c r="M283" s="195" t="s">
        <v>1</v>
      </c>
      <c r="N283" s="196" t="s">
        <v>42</v>
      </c>
      <c r="O283" s="71"/>
      <c r="P283" s="197">
        <f t="shared" si="11"/>
        <v>0</v>
      </c>
      <c r="Q283" s="197">
        <v>0</v>
      </c>
      <c r="R283" s="197">
        <f t="shared" si="12"/>
        <v>0</v>
      </c>
      <c r="S283" s="197">
        <v>8.4999999999999995E-4</v>
      </c>
      <c r="T283" s="198">
        <f t="shared" si="13"/>
        <v>2.5499999999999997E-3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9" t="s">
        <v>235</v>
      </c>
      <c r="AT283" s="199" t="s">
        <v>155</v>
      </c>
      <c r="AU283" s="199" t="s">
        <v>87</v>
      </c>
      <c r="AY283" s="17" t="s">
        <v>152</v>
      </c>
      <c r="BE283" s="200">
        <f t="shared" si="14"/>
        <v>0</v>
      </c>
      <c r="BF283" s="200">
        <f t="shared" si="15"/>
        <v>0</v>
      </c>
      <c r="BG283" s="200">
        <f t="shared" si="16"/>
        <v>0</v>
      </c>
      <c r="BH283" s="200">
        <f t="shared" si="17"/>
        <v>0</v>
      </c>
      <c r="BI283" s="200">
        <f t="shared" si="18"/>
        <v>0</v>
      </c>
      <c r="BJ283" s="17" t="s">
        <v>85</v>
      </c>
      <c r="BK283" s="200">
        <f t="shared" si="19"/>
        <v>0</v>
      </c>
      <c r="BL283" s="17" t="s">
        <v>235</v>
      </c>
      <c r="BM283" s="199" t="s">
        <v>2018</v>
      </c>
    </row>
    <row r="284" spans="1:65" s="2" customFormat="1" ht="16.5" customHeight="1">
      <c r="A284" s="34"/>
      <c r="B284" s="35"/>
      <c r="C284" s="187" t="s">
        <v>578</v>
      </c>
      <c r="D284" s="187" t="s">
        <v>155</v>
      </c>
      <c r="E284" s="188" t="s">
        <v>2019</v>
      </c>
      <c r="F284" s="189" t="s">
        <v>2020</v>
      </c>
      <c r="G284" s="190" t="s">
        <v>170</v>
      </c>
      <c r="H284" s="191">
        <v>2</v>
      </c>
      <c r="I284" s="192"/>
      <c r="J284" s="193">
        <f t="shared" si="10"/>
        <v>0</v>
      </c>
      <c r="K284" s="194"/>
      <c r="L284" s="39"/>
      <c r="M284" s="195" t="s">
        <v>1</v>
      </c>
      <c r="N284" s="196" t="s">
        <v>42</v>
      </c>
      <c r="O284" s="71"/>
      <c r="P284" s="197">
        <f t="shared" si="11"/>
        <v>0</v>
      </c>
      <c r="Q284" s="197">
        <v>2.3000000000000001E-4</v>
      </c>
      <c r="R284" s="197">
        <f t="shared" si="12"/>
        <v>4.6000000000000001E-4</v>
      </c>
      <c r="S284" s="197">
        <v>0</v>
      </c>
      <c r="T284" s="198">
        <f t="shared" si="13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235</v>
      </c>
      <c r="AT284" s="199" t="s">
        <v>155</v>
      </c>
      <c r="AU284" s="199" t="s">
        <v>87</v>
      </c>
      <c r="AY284" s="17" t="s">
        <v>152</v>
      </c>
      <c r="BE284" s="200">
        <f t="shared" si="14"/>
        <v>0</v>
      </c>
      <c r="BF284" s="200">
        <f t="shared" si="15"/>
        <v>0</v>
      </c>
      <c r="BG284" s="200">
        <f t="shared" si="16"/>
        <v>0</v>
      </c>
      <c r="BH284" s="200">
        <f t="shared" si="17"/>
        <v>0</v>
      </c>
      <c r="BI284" s="200">
        <f t="shared" si="18"/>
        <v>0</v>
      </c>
      <c r="BJ284" s="17" t="s">
        <v>85</v>
      </c>
      <c r="BK284" s="200">
        <f t="shared" si="19"/>
        <v>0</v>
      </c>
      <c r="BL284" s="17" t="s">
        <v>235</v>
      </c>
      <c r="BM284" s="199" t="s">
        <v>2021</v>
      </c>
    </row>
    <row r="285" spans="1:65" s="2" customFormat="1" ht="16.5" customHeight="1">
      <c r="A285" s="34"/>
      <c r="B285" s="35"/>
      <c r="C285" s="187" t="s">
        <v>583</v>
      </c>
      <c r="D285" s="187" t="s">
        <v>155</v>
      </c>
      <c r="E285" s="188" t="s">
        <v>3198</v>
      </c>
      <c r="F285" s="189" t="s">
        <v>3199</v>
      </c>
      <c r="G285" s="190" t="s">
        <v>170</v>
      </c>
      <c r="H285" s="191">
        <v>1</v>
      </c>
      <c r="I285" s="192"/>
      <c r="J285" s="193">
        <f t="shared" si="10"/>
        <v>0</v>
      </c>
      <c r="K285" s="194"/>
      <c r="L285" s="39"/>
      <c r="M285" s="195" t="s">
        <v>1</v>
      </c>
      <c r="N285" s="196" t="s">
        <v>42</v>
      </c>
      <c r="O285" s="71"/>
      <c r="P285" s="197">
        <f t="shared" si="11"/>
        <v>0</v>
      </c>
      <c r="Q285" s="197">
        <v>2.7999999999999998E-4</v>
      </c>
      <c r="R285" s="197">
        <f t="shared" si="12"/>
        <v>2.7999999999999998E-4</v>
      </c>
      <c r="S285" s="197">
        <v>0</v>
      </c>
      <c r="T285" s="198">
        <f t="shared" si="13"/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235</v>
      </c>
      <c r="AT285" s="199" t="s">
        <v>155</v>
      </c>
      <c r="AU285" s="199" t="s">
        <v>87</v>
      </c>
      <c r="AY285" s="17" t="s">
        <v>152</v>
      </c>
      <c r="BE285" s="200">
        <f t="shared" si="14"/>
        <v>0</v>
      </c>
      <c r="BF285" s="200">
        <f t="shared" si="15"/>
        <v>0</v>
      </c>
      <c r="BG285" s="200">
        <f t="shared" si="16"/>
        <v>0</v>
      </c>
      <c r="BH285" s="200">
        <f t="shared" si="17"/>
        <v>0</v>
      </c>
      <c r="BI285" s="200">
        <f t="shared" si="18"/>
        <v>0</v>
      </c>
      <c r="BJ285" s="17" t="s">
        <v>85</v>
      </c>
      <c r="BK285" s="200">
        <f t="shared" si="19"/>
        <v>0</v>
      </c>
      <c r="BL285" s="17" t="s">
        <v>235</v>
      </c>
      <c r="BM285" s="199" t="s">
        <v>3200</v>
      </c>
    </row>
    <row r="286" spans="1:65" s="2" customFormat="1" ht="16.5" customHeight="1">
      <c r="A286" s="34"/>
      <c r="B286" s="35"/>
      <c r="C286" s="187" t="s">
        <v>588</v>
      </c>
      <c r="D286" s="187" t="s">
        <v>155</v>
      </c>
      <c r="E286" s="188" t="s">
        <v>3201</v>
      </c>
      <c r="F286" s="189" t="s">
        <v>3202</v>
      </c>
      <c r="G286" s="190" t="s">
        <v>170</v>
      </c>
      <c r="H286" s="191">
        <v>2</v>
      </c>
      <c r="I286" s="192"/>
      <c r="J286" s="193">
        <f t="shared" si="10"/>
        <v>0</v>
      </c>
      <c r="K286" s="194"/>
      <c r="L286" s="39"/>
      <c r="M286" s="195" t="s">
        <v>1</v>
      </c>
      <c r="N286" s="196" t="s">
        <v>42</v>
      </c>
      <c r="O286" s="71"/>
      <c r="P286" s="197">
        <f t="shared" si="11"/>
        <v>0</v>
      </c>
      <c r="Q286" s="197">
        <v>2.0000000000000002E-5</v>
      </c>
      <c r="R286" s="197">
        <f t="shared" si="12"/>
        <v>4.0000000000000003E-5</v>
      </c>
      <c r="S286" s="197">
        <v>0</v>
      </c>
      <c r="T286" s="198">
        <f t="shared" si="13"/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235</v>
      </c>
      <c r="AT286" s="199" t="s">
        <v>155</v>
      </c>
      <c r="AU286" s="199" t="s">
        <v>87</v>
      </c>
      <c r="AY286" s="17" t="s">
        <v>152</v>
      </c>
      <c r="BE286" s="200">
        <f t="shared" si="14"/>
        <v>0</v>
      </c>
      <c r="BF286" s="200">
        <f t="shared" si="15"/>
        <v>0</v>
      </c>
      <c r="BG286" s="200">
        <f t="shared" si="16"/>
        <v>0</v>
      </c>
      <c r="BH286" s="200">
        <f t="shared" si="17"/>
        <v>0</v>
      </c>
      <c r="BI286" s="200">
        <f t="shared" si="18"/>
        <v>0</v>
      </c>
      <c r="BJ286" s="17" t="s">
        <v>85</v>
      </c>
      <c r="BK286" s="200">
        <f t="shared" si="19"/>
        <v>0</v>
      </c>
      <c r="BL286" s="17" t="s">
        <v>235</v>
      </c>
      <c r="BM286" s="199" t="s">
        <v>3203</v>
      </c>
    </row>
    <row r="287" spans="1:65" s="2" customFormat="1" ht="16.5" customHeight="1">
      <c r="A287" s="34"/>
      <c r="B287" s="35"/>
      <c r="C287" s="187" t="s">
        <v>592</v>
      </c>
      <c r="D287" s="187" t="s">
        <v>155</v>
      </c>
      <c r="E287" s="188" t="s">
        <v>3204</v>
      </c>
      <c r="F287" s="189" t="s">
        <v>3205</v>
      </c>
      <c r="G287" s="190" t="s">
        <v>170</v>
      </c>
      <c r="H287" s="191">
        <v>2</v>
      </c>
      <c r="I287" s="192"/>
      <c r="J287" s="193">
        <f t="shared" si="10"/>
        <v>0</v>
      </c>
      <c r="K287" s="194"/>
      <c r="L287" s="39"/>
      <c r="M287" s="195" t="s">
        <v>1</v>
      </c>
      <c r="N287" s="196" t="s">
        <v>42</v>
      </c>
      <c r="O287" s="71"/>
      <c r="P287" s="197">
        <f t="shared" si="11"/>
        <v>0</v>
      </c>
      <c r="Q287" s="197">
        <v>4.8000000000000001E-4</v>
      </c>
      <c r="R287" s="197">
        <f t="shared" si="12"/>
        <v>9.6000000000000002E-4</v>
      </c>
      <c r="S287" s="197">
        <v>0</v>
      </c>
      <c r="T287" s="198">
        <f t="shared" si="13"/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235</v>
      </c>
      <c r="AT287" s="199" t="s">
        <v>155</v>
      </c>
      <c r="AU287" s="199" t="s">
        <v>87</v>
      </c>
      <c r="AY287" s="17" t="s">
        <v>152</v>
      </c>
      <c r="BE287" s="200">
        <f t="shared" si="14"/>
        <v>0</v>
      </c>
      <c r="BF287" s="200">
        <f t="shared" si="15"/>
        <v>0</v>
      </c>
      <c r="BG287" s="200">
        <f t="shared" si="16"/>
        <v>0</v>
      </c>
      <c r="BH287" s="200">
        <f t="shared" si="17"/>
        <v>0</v>
      </c>
      <c r="BI287" s="200">
        <f t="shared" si="18"/>
        <v>0</v>
      </c>
      <c r="BJ287" s="17" t="s">
        <v>85</v>
      </c>
      <c r="BK287" s="200">
        <f t="shared" si="19"/>
        <v>0</v>
      </c>
      <c r="BL287" s="17" t="s">
        <v>235</v>
      </c>
      <c r="BM287" s="199" t="s">
        <v>3206</v>
      </c>
    </row>
    <row r="288" spans="1:65" s="2" customFormat="1" ht="16.5" customHeight="1">
      <c r="A288" s="34"/>
      <c r="B288" s="35"/>
      <c r="C288" s="187" t="s">
        <v>920</v>
      </c>
      <c r="D288" s="187" t="s">
        <v>155</v>
      </c>
      <c r="E288" s="188" t="s">
        <v>3207</v>
      </c>
      <c r="F288" s="189" t="s">
        <v>3208</v>
      </c>
      <c r="G288" s="190" t="s">
        <v>170</v>
      </c>
      <c r="H288" s="191">
        <v>2</v>
      </c>
      <c r="I288" s="192"/>
      <c r="J288" s="193">
        <f t="shared" si="10"/>
        <v>0</v>
      </c>
      <c r="K288" s="194"/>
      <c r="L288" s="39"/>
      <c r="M288" s="195" t="s">
        <v>1</v>
      </c>
      <c r="N288" s="196" t="s">
        <v>42</v>
      </c>
      <c r="O288" s="71"/>
      <c r="P288" s="197">
        <f t="shared" si="11"/>
        <v>0</v>
      </c>
      <c r="Q288" s="197">
        <v>1.9E-3</v>
      </c>
      <c r="R288" s="197">
        <f t="shared" si="12"/>
        <v>3.8E-3</v>
      </c>
      <c r="S288" s="197">
        <v>0</v>
      </c>
      <c r="T288" s="198">
        <f t="shared" si="13"/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235</v>
      </c>
      <c r="AT288" s="199" t="s">
        <v>155</v>
      </c>
      <c r="AU288" s="199" t="s">
        <v>87</v>
      </c>
      <c r="AY288" s="17" t="s">
        <v>152</v>
      </c>
      <c r="BE288" s="200">
        <f t="shared" si="14"/>
        <v>0</v>
      </c>
      <c r="BF288" s="200">
        <f t="shared" si="15"/>
        <v>0</v>
      </c>
      <c r="BG288" s="200">
        <f t="shared" si="16"/>
        <v>0</v>
      </c>
      <c r="BH288" s="200">
        <f t="shared" si="17"/>
        <v>0</v>
      </c>
      <c r="BI288" s="200">
        <f t="shared" si="18"/>
        <v>0</v>
      </c>
      <c r="BJ288" s="17" t="s">
        <v>85</v>
      </c>
      <c r="BK288" s="200">
        <f t="shared" si="19"/>
        <v>0</v>
      </c>
      <c r="BL288" s="17" t="s">
        <v>235</v>
      </c>
      <c r="BM288" s="199" t="s">
        <v>3209</v>
      </c>
    </row>
    <row r="289" spans="1:65" s="2" customFormat="1" ht="16.5" customHeight="1">
      <c r="A289" s="34"/>
      <c r="B289" s="35"/>
      <c r="C289" s="187" t="s">
        <v>924</v>
      </c>
      <c r="D289" s="187" t="s">
        <v>155</v>
      </c>
      <c r="E289" s="188" t="s">
        <v>2031</v>
      </c>
      <c r="F289" s="189" t="s">
        <v>3210</v>
      </c>
      <c r="G289" s="190" t="s">
        <v>170</v>
      </c>
      <c r="H289" s="191">
        <v>2</v>
      </c>
      <c r="I289" s="192"/>
      <c r="J289" s="193">
        <f t="shared" si="10"/>
        <v>0</v>
      </c>
      <c r="K289" s="194"/>
      <c r="L289" s="39"/>
      <c r="M289" s="195" t="s">
        <v>1</v>
      </c>
      <c r="N289" s="196" t="s">
        <v>42</v>
      </c>
      <c r="O289" s="71"/>
      <c r="P289" s="197">
        <f t="shared" si="11"/>
        <v>0</v>
      </c>
      <c r="Q289" s="197">
        <v>1.1999999999999999E-3</v>
      </c>
      <c r="R289" s="197">
        <f t="shared" si="12"/>
        <v>2.3999999999999998E-3</v>
      </c>
      <c r="S289" s="197">
        <v>0</v>
      </c>
      <c r="T289" s="198">
        <f t="shared" si="13"/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9" t="s">
        <v>159</v>
      </c>
      <c r="AT289" s="199" t="s">
        <v>155</v>
      </c>
      <c r="AU289" s="199" t="s">
        <v>87</v>
      </c>
      <c r="AY289" s="17" t="s">
        <v>152</v>
      </c>
      <c r="BE289" s="200">
        <f t="shared" si="14"/>
        <v>0</v>
      </c>
      <c r="BF289" s="200">
        <f t="shared" si="15"/>
        <v>0</v>
      </c>
      <c r="BG289" s="200">
        <f t="shared" si="16"/>
        <v>0</v>
      </c>
      <c r="BH289" s="200">
        <f t="shared" si="17"/>
        <v>0</v>
      </c>
      <c r="BI289" s="200">
        <f t="shared" si="18"/>
        <v>0</v>
      </c>
      <c r="BJ289" s="17" t="s">
        <v>85</v>
      </c>
      <c r="BK289" s="200">
        <f t="shared" si="19"/>
        <v>0</v>
      </c>
      <c r="BL289" s="17" t="s">
        <v>159</v>
      </c>
      <c r="BM289" s="199" t="s">
        <v>3211</v>
      </c>
    </row>
    <row r="290" spans="1:65" s="2" customFormat="1" ht="24.2" customHeight="1">
      <c r="A290" s="34"/>
      <c r="B290" s="35"/>
      <c r="C290" s="187" t="s">
        <v>929</v>
      </c>
      <c r="D290" s="187" t="s">
        <v>155</v>
      </c>
      <c r="E290" s="188" t="s">
        <v>3212</v>
      </c>
      <c r="F290" s="189" t="s">
        <v>3213</v>
      </c>
      <c r="G290" s="190" t="s">
        <v>170</v>
      </c>
      <c r="H290" s="191">
        <v>2</v>
      </c>
      <c r="I290" s="192"/>
      <c r="J290" s="193">
        <f t="shared" si="10"/>
        <v>0</v>
      </c>
      <c r="K290" s="194"/>
      <c r="L290" s="39"/>
      <c r="M290" s="195" t="s">
        <v>1</v>
      </c>
      <c r="N290" s="196" t="s">
        <v>42</v>
      </c>
      <c r="O290" s="71"/>
      <c r="P290" s="197">
        <f t="shared" si="11"/>
        <v>0</v>
      </c>
      <c r="Q290" s="197">
        <v>1.5E-3</v>
      </c>
      <c r="R290" s="197">
        <f t="shared" si="12"/>
        <v>3.0000000000000001E-3</v>
      </c>
      <c r="S290" s="197">
        <v>0</v>
      </c>
      <c r="T290" s="198">
        <f t="shared" si="13"/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9" t="s">
        <v>159</v>
      </c>
      <c r="AT290" s="199" t="s">
        <v>155</v>
      </c>
      <c r="AU290" s="199" t="s">
        <v>87</v>
      </c>
      <c r="AY290" s="17" t="s">
        <v>152</v>
      </c>
      <c r="BE290" s="200">
        <f t="shared" si="14"/>
        <v>0</v>
      </c>
      <c r="BF290" s="200">
        <f t="shared" si="15"/>
        <v>0</v>
      </c>
      <c r="BG290" s="200">
        <f t="shared" si="16"/>
        <v>0</v>
      </c>
      <c r="BH290" s="200">
        <f t="shared" si="17"/>
        <v>0</v>
      </c>
      <c r="BI290" s="200">
        <f t="shared" si="18"/>
        <v>0</v>
      </c>
      <c r="BJ290" s="17" t="s">
        <v>85</v>
      </c>
      <c r="BK290" s="200">
        <f t="shared" si="19"/>
        <v>0</v>
      </c>
      <c r="BL290" s="17" t="s">
        <v>159</v>
      </c>
      <c r="BM290" s="199" t="s">
        <v>3214</v>
      </c>
    </row>
    <row r="291" spans="1:65" s="2" customFormat="1" ht="16.5" customHeight="1">
      <c r="A291" s="34"/>
      <c r="B291" s="35"/>
      <c r="C291" s="187" t="s">
        <v>934</v>
      </c>
      <c r="D291" s="187" t="s">
        <v>155</v>
      </c>
      <c r="E291" s="188" t="s">
        <v>2037</v>
      </c>
      <c r="F291" s="189" t="s">
        <v>3215</v>
      </c>
      <c r="G291" s="190" t="s">
        <v>170</v>
      </c>
      <c r="H291" s="191">
        <v>2</v>
      </c>
      <c r="I291" s="192"/>
      <c r="J291" s="193">
        <f t="shared" si="10"/>
        <v>0</v>
      </c>
      <c r="K291" s="194"/>
      <c r="L291" s="39"/>
      <c r="M291" s="195" t="s">
        <v>1</v>
      </c>
      <c r="N291" s="196" t="s">
        <v>42</v>
      </c>
      <c r="O291" s="71"/>
      <c r="P291" s="197">
        <f t="shared" si="11"/>
        <v>0</v>
      </c>
      <c r="Q291" s="197">
        <v>1.2999999999999999E-3</v>
      </c>
      <c r="R291" s="197">
        <f t="shared" si="12"/>
        <v>2.5999999999999999E-3</v>
      </c>
      <c r="S291" s="197">
        <v>0</v>
      </c>
      <c r="T291" s="198">
        <f t="shared" si="13"/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159</v>
      </c>
      <c r="AT291" s="199" t="s">
        <v>155</v>
      </c>
      <c r="AU291" s="199" t="s">
        <v>87</v>
      </c>
      <c r="AY291" s="17" t="s">
        <v>152</v>
      </c>
      <c r="BE291" s="200">
        <f t="shared" si="14"/>
        <v>0</v>
      </c>
      <c r="BF291" s="200">
        <f t="shared" si="15"/>
        <v>0</v>
      </c>
      <c r="BG291" s="200">
        <f t="shared" si="16"/>
        <v>0</v>
      </c>
      <c r="BH291" s="200">
        <f t="shared" si="17"/>
        <v>0</v>
      </c>
      <c r="BI291" s="200">
        <f t="shared" si="18"/>
        <v>0</v>
      </c>
      <c r="BJ291" s="17" t="s">
        <v>85</v>
      </c>
      <c r="BK291" s="200">
        <f t="shared" si="19"/>
        <v>0</v>
      </c>
      <c r="BL291" s="17" t="s">
        <v>159</v>
      </c>
      <c r="BM291" s="199" t="s">
        <v>3216</v>
      </c>
    </row>
    <row r="292" spans="1:65" s="2" customFormat="1" ht="21.75" customHeight="1">
      <c r="A292" s="34"/>
      <c r="B292" s="35"/>
      <c r="C292" s="187" t="s">
        <v>940</v>
      </c>
      <c r="D292" s="187" t="s">
        <v>155</v>
      </c>
      <c r="E292" s="188" t="s">
        <v>2040</v>
      </c>
      <c r="F292" s="189" t="s">
        <v>3217</v>
      </c>
      <c r="G292" s="190" t="s">
        <v>170</v>
      </c>
      <c r="H292" s="191">
        <v>2</v>
      </c>
      <c r="I292" s="192"/>
      <c r="J292" s="193">
        <f t="shared" si="10"/>
        <v>0</v>
      </c>
      <c r="K292" s="194"/>
      <c r="L292" s="39"/>
      <c r="M292" s="195" t="s">
        <v>1</v>
      </c>
      <c r="N292" s="196" t="s">
        <v>42</v>
      </c>
      <c r="O292" s="71"/>
      <c r="P292" s="197">
        <f t="shared" si="11"/>
        <v>0</v>
      </c>
      <c r="Q292" s="197">
        <v>2E-3</v>
      </c>
      <c r="R292" s="197">
        <f t="shared" si="12"/>
        <v>4.0000000000000001E-3</v>
      </c>
      <c r="S292" s="197">
        <v>0</v>
      </c>
      <c r="T292" s="198">
        <f t="shared" si="13"/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9" t="s">
        <v>159</v>
      </c>
      <c r="AT292" s="199" t="s">
        <v>155</v>
      </c>
      <c r="AU292" s="199" t="s">
        <v>87</v>
      </c>
      <c r="AY292" s="17" t="s">
        <v>152</v>
      </c>
      <c r="BE292" s="200">
        <f t="shared" si="14"/>
        <v>0</v>
      </c>
      <c r="BF292" s="200">
        <f t="shared" si="15"/>
        <v>0</v>
      </c>
      <c r="BG292" s="200">
        <f t="shared" si="16"/>
        <v>0</v>
      </c>
      <c r="BH292" s="200">
        <f t="shared" si="17"/>
        <v>0</v>
      </c>
      <c r="BI292" s="200">
        <f t="shared" si="18"/>
        <v>0</v>
      </c>
      <c r="BJ292" s="17" t="s">
        <v>85</v>
      </c>
      <c r="BK292" s="200">
        <f t="shared" si="19"/>
        <v>0</v>
      </c>
      <c r="BL292" s="17" t="s">
        <v>159</v>
      </c>
      <c r="BM292" s="199" t="s">
        <v>3218</v>
      </c>
    </row>
    <row r="293" spans="1:65" s="2" customFormat="1" ht="21.75" customHeight="1">
      <c r="A293" s="34"/>
      <c r="B293" s="35"/>
      <c r="C293" s="187" t="s">
        <v>944</v>
      </c>
      <c r="D293" s="187" t="s">
        <v>155</v>
      </c>
      <c r="E293" s="188" t="s">
        <v>3219</v>
      </c>
      <c r="F293" s="189" t="s">
        <v>3220</v>
      </c>
      <c r="G293" s="190" t="s">
        <v>170</v>
      </c>
      <c r="H293" s="191">
        <v>2</v>
      </c>
      <c r="I293" s="192"/>
      <c r="J293" s="193">
        <f t="shared" si="10"/>
        <v>0</v>
      </c>
      <c r="K293" s="194"/>
      <c r="L293" s="39"/>
      <c r="M293" s="195" t="s">
        <v>1</v>
      </c>
      <c r="N293" s="196" t="s">
        <v>42</v>
      </c>
      <c r="O293" s="71"/>
      <c r="P293" s="197">
        <f t="shared" si="11"/>
        <v>0</v>
      </c>
      <c r="Q293" s="197">
        <v>3.8999999999999998E-3</v>
      </c>
      <c r="R293" s="197">
        <f t="shared" si="12"/>
        <v>7.7999999999999996E-3</v>
      </c>
      <c r="S293" s="197">
        <v>0</v>
      </c>
      <c r="T293" s="198">
        <f t="shared" si="13"/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9" t="s">
        <v>159</v>
      </c>
      <c r="AT293" s="199" t="s">
        <v>155</v>
      </c>
      <c r="AU293" s="199" t="s">
        <v>87</v>
      </c>
      <c r="AY293" s="17" t="s">
        <v>152</v>
      </c>
      <c r="BE293" s="200">
        <f t="shared" si="14"/>
        <v>0</v>
      </c>
      <c r="BF293" s="200">
        <f t="shared" si="15"/>
        <v>0</v>
      </c>
      <c r="BG293" s="200">
        <f t="shared" si="16"/>
        <v>0</v>
      </c>
      <c r="BH293" s="200">
        <f t="shared" si="17"/>
        <v>0</v>
      </c>
      <c r="BI293" s="200">
        <f t="shared" si="18"/>
        <v>0</v>
      </c>
      <c r="BJ293" s="17" t="s">
        <v>85</v>
      </c>
      <c r="BK293" s="200">
        <f t="shared" si="19"/>
        <v>0</v>
      </c>
      <c r="BL293" s="17" t="s">
        <v>159</v>
      </c>
      <c r="BM293" s="199" t="s">
        <v>3221</v>
      </c>
    </row>
    <row r="294" spans="1:65" s="2" customFormat="1" ht="24.2" customHeight="1">
      <c r="A294" s="34"/>
      <c r="B294" s="35"/>
      <c r="C294" s="187" t="s">
        <v>950</v>
      </c>
      <c r="D294" s="187" t="s">
        <v>155</v>
      </c>
      <c r="E294" s="188" t="s">
        <v>2046</v>
      </c>
      <c r="F294" s="189" t="s">
        <v>3222</v>
      </c>
      <c r="G294" s="190" t="s">
        <v>170</v>
      </c>
      <c r="H294" s="191">
        <v>1</v>
      </c>
      <c r="I294" s="192"/>
      <c r="J294" s="193">
        <f t="shared" si="10"/>
        <v>0</v>
      </c>
      <c r="K294" s="194"/>
      <c r="L294" s="39"/>
      <c r="M294" s="195" t="s">
        <v>1</v>
      </c>
      <c r="N294" s="196" t="s">
        <v>42</v>
      </c>
      <c r="O294" s="71"/>
      <c r="P294" s="197">
        <f t="shared" si="11"/>
        <v>0</v>
      </c>
      <c r="Q294" s="197">
        <v>2.0000000000000001E-4</v>
      </c>
      <c r="R294" s="197">
        <f t="shared" si="12"/>
        <v>2.0000000000000001E-4</v>
      </c>
      <c r="S294" s="197">
        <v>0</v>
      </c>
      <c r="T294" s="198">
        <f t="shared" si="13"/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159</v>
      </c>
      <c r="AT294" s="199" t="s">
        <v>155</v>
      </c>
      <c r="AU294" s="199" t="s">
        <v>87</v>
      </c>
      <c r="AY294" s="17" t="s">
        <v>152</v>
      </c>
      <c r="BE294" s="200">
        <f t="shared" si="14"/>
        <v>0</v>
      </c>
      <c r="BF294" s="200">
        <f t="shared" si="15"/>
        <v>0</v>
      </c>
      <c r="BG294" s="200">
        <f t="shared" si="16"/>
        <v>0</v>
      </c>
      <c r="BH294" s="200">
        <f t="shared" si="17"/>
        <v>0</v>
      </c>
      <c r="BI294" s="200">
        <f t="shared" si="18"/>
        <v>0</v>
      </c>
      <c r="BJ294" s="17" t="s">
        <v>85</v>
      </c>
      <c r="BK294" s="200">
        <f t="shared" si="19"/>
        <v>0</v>
      </c>
      <c r="BL294" s="17" t="s">
        <v>159</v>
      </c>
      <c r="BM294" s="199" t="s">
        <v>3223</v>
      </c>
    </row>
    <row r="295" spans="1:65" s="2" customFormat="1" ht="24.2" customHeight="1">
      <c r="A295" s="34"/>
      <c r="B295" s="35"/>
      <c r="C295" s="187" t="s">
        <v>955</v>
      </c>
      <c r="D295" s="187" t="s">
        <v>155</v>
      </c>
      <c r="E295" s="188" t="s">
        <v>2049</v>
      </c>
      <c r="F295" s="189" t="s">
        <v>3224</v>
      </c>
      <c r="G295" s="190" t="s">
        <v>170</v>
      </c>
      <c r="H295" s="191">
        <v>1</v>
      </c>
      <c r="I295" s="192"/>
      <c r="J295" s="193">
        <f t="shared" si="10"/>
        <v>0</v>
      </c>
      <c r="K295" s="194"/>
      <c r="L295" s="39"/>
      <c r="M295" s="195" t="s">
        <v>1</v>
      </c>
      <c r="N295" s="196" t="s">
        <v>42</v>
      </c>
      <c r="O295" s="71"/>
      <c r="P295" s="197">
        <f t="shared" si="11"/>
        <v>0</v>
      </c>
      <c r="Q295" s="197">
        <v>1.1999999999999999E-3</v>
      </c>
      <c r="R295" s="197">
        <f t="shared" si="12"/>
        <v>1.1999999999999999E-3</v>
      </c>
      <c r="S295" s="197">
        <v>0</v>
      </c>
      <c r="T295" s="198">
        <f t="shared" si="13"/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9" t="s">
        <v>159</v>
      </c>
      <c r="AT295" s="199" t="s">
        <v>155</v>
      </c>
      <c r="AU295" s="199" t="s">
        <v>87</v>
      </c>
      <c r="AY295" s="17" t="s">
        <v>152</v>
      </c>
      <c r="BE295" s="200">
        <f t="shared" si="14"/>
        <v>0</v>
      </c>
      <c r="BF295" s="200">
        <f t="shared" si="15"/>
        <v>0</v>
      </c>
      <c r="BG295" s="200">
        <f t="shared" si="16"/>
        <v>0</v>
      </c>
      <c r="BH295" s="200">
        <f t="shared" si="17"/>
        <v>0</v>
      </c>
      <c r="BI295" s="200">
        <f t="shared" si="18"/>
        <v>0</v>
      </c>
      <c r="BJ295" s="17" t="s">
        <v>85</v>
      </c>
      <c r="BK295" s="200">
        <f t="shared" si="19"/>
        <v>0</v>
      </c>
      <c r="BL295" s="17" t="s">
        <v>159</v>
      </c>
      <c r="BM295" s="199" t="s">
        <v>3225</v>
      </c>
    </row>
    <row r="296" spans="1:65" s="2" customFormat="1" ht="16.5" customHeight="1">
      <c r="A296" s="34"/>
      <c r="B296" s="35"/>
      <c r="C296" s="187" t="s">
        <v>961</v>
      </c>
      <c r="D296" s="187" t="s">
        <v>155</v>
      </c>
      <c r="E296" s="188" t="s">
        <v>2052</v>
      </c>
      <c r="F296" s="189" t="s">
        <v>2053</v>
      </c>
      <c r="G296" s="190" t="s">
        <v>170</v>
      </c>
      <c r="H296" s="191">
        <v>1</v>
      </c>
      <c r="I296" s="192"/>
      <c r="J296" s="193">
        <f t="shared" si="10"/>
        <v>0</v>
      </c>
      <c r="K296" s="194"/>
      <c r="L296" s="39"/>
      <c r="M296" s="195" t="s">
        <v>1</v>
      </c>
      <c r="N296" s="196" t="s">
        <v>42</v>
      </c>
      <c r="O296" s="71"/>
      <c r="P296" s="197">
        <f t="shared" si="11"/>
        <v>0</v>
      </c>
      <c r="Q296" s="197">
        <v>3.1E-4</v>
      </c>
      <c r="R296" s="197">
        <f t="shared" si="12"/>
        <v>3.1E-4</v>
      </c>
      <c r="S296" s="197">
        <v>0</v>
      </c>
      <c r="T296" s="198">
        <f t="shared" si="13"/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235</v>
      </c>
      <c r="AT296" s="199" t="s">
        <v>155</v>
      </c>
      <c r="AU296" s="199" t="s">
        <v>87</v>
      </c>
      <c r="AY296" s="17" t="s">
        <v>152</v>
      </c>
      <c r="BE296" s="200">
        <f t="shared" si="14"/>
        <v>0</v>
      </c>
      <c r="BF296" s="200">
        <f t="shared" si="15"/>
        <v>0</v>
      </c>
      <c r="BG296" s="200">
        <f t="shared" si="16"/>
        <v>0</v>
      </c>
      <c r="BH296" s="200">
        <f t="shared" si="17"/>
        <v>0</v>
      </c>
      <c r="BI296" s="200">
        <f t="shared" si="18"/>
        <v>0</v>
      </c>
      <c r="BJ296" s="17" t="s">
        <v>85</v>
      </c>
      <c r="BK296" s="200">
        <f t="shared" si="19"/>
        <v>0</v>
      </c>
      <c r="BL296" s="17" t="s">
        <v>235</v>
      </c>
      <c r="BM296" s="199" t="s">
        <v>2054</v>
      </c>
    </row>
    <row r="297" spans="1:65" s="2" customFormat="1" ht="24.2" customHeight="1">
      <c r="A297" s="34"/>
      <c r="B297" s="35"/>
      <c r="C297" s="187" t="s">
        <v>967</v>
      </c>
      <c r="D297" s="187" t="s">
        <v>155</v>
      </c>
      <c r="E297" s="188" t="s">
        <v>2055</v>
      </c>
      <c r="F297" s="189" t="s">
        <v>2056</v>
      </c>
      <c r="G297" s="190" t="s">
        <v>307</v>
      </c>
      <c r="H297" s="239"/>
      <c r="I297" s="192"/>
      <c r="J297" s="193">
        <f t="shared" si="10"/>
        <v>0</v>
      </c>
      <c r="K297" s="194"/>
      <c r="L297" s="39"/>
      <c r="M297" s="195" t="s">
        <v>1</v>
      </c>
      <c r="N297" s="196" t="s">
        <v>42</v>
      </c>
      <c r="O297" s="71"/>
      <c r="P297" s="197">
        <f t="shared" si="11"/>
        <v>0</v>
      </c>
      <c r="Q297" s="197">
        <v>0</v>
      </c>
      <c r="R297" s="197">
        <f t="shared" si="12"/>
        <v>0</v>
      </c>
      <c r="S297" s="197">
        <v>0</v>
      </c>
      <c r="T297" s="198">
        <f t="shared" si="13"/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9" t="s">
        <v>235</v>
      </c>
      <c r="AT297" s="199" t="s">
        <v>155</v>
      </c>
      <c r="AU297" s="199" t="s">
        <v>87</v>
      </c>
      <c r="AY297" s="17" t="s">
        <v>152</v>
      </c>
      <c r="BE297" s="200">
        <f t="shared" si="14"/>
        <v>0</v>
      </c>
      <c r="BF297" s="200">
        <f t="shared" si="15"/>
        <v>0</v>
      </c>
      <c r="BG297" s="200">
        <f t="shared" si="16"/>
        <v>0</v>
      </c>
      <c r="BH297" s="200">
        <f t="shared" si="17"/>
        <v>0</v>
      </c>
      <c r="BI297" s="200">
        <f t="shared" si="18"/>
        <v>0</v>
      </c>
      <c r="BJ297" s="17" t="s">
        <v>85</v>
      </c>
      <c r="BK297" s="200">
        <f t="shared" si="19"/>
        <v>0</v>
      </c>
      <c r="BL297" s="17" t="s">
        <v>235</v>
      </c>
      <c r="BM297" s="199" t="s">
        <v>2057</v>
      </c>
    </row>
    <row r="298" spans="1:65" s="12" customFormat="1" ht="22.9" customHeight="1">
      <c r="B298" s="171"/>
      <c r="C298" s="172"/>
      <c r="D298" s="173" t="s">
        <v>76</v>
      </c>
      <c r="E298" s="185" t="s">
        <v>2097</v>
      </c>
      <c r="F298" s="185" t="s">
        <v>2098</v>
      </c>
      <c r="G298" s="172"/>
      <c r="H298" s="172"/>
      <c r="I298" s="175"/>
      <c r="J298" s="186">
        <f>BK298</f>
        <v>0</v>
      </c>
      <c r="K298" s="172"/>
      <c r="L298" s="177"/>
      <c r="M298" s="178"/>
      <c r="N298" s="179"/>
      <c r="O298" s="179"/>
      <c r="P298" s="180">
        <f>SUM(P299:P300)</f>
        <v>0</v>
      </c>
      <c r="Q298" s="179"/>
      <c r="R298" s="180">
        <f>SUM(R299:R300)</f>
        <v>3.2000000000000003E-4</v>
      </c>
      <c r="S298" s="179"/>
      <c r="T298" s="181">
        <f>SUM(T299:T300)</f>
        <v>5.1200000000000002E-2</v>
      </c>
      <c r="AR298" s="182" t="s">
        <v>85</v>
      </c>
      <c r="AT298" s="183" t="s">
        <v>76</v>
      </c>
      <c r="AU298" s="183" t="s">
        <v>85</v>
      </c>
      <c r="AY298" s="182" t="s">
        <v>152</v>
      </c>
      <c r="BK298" s="184">
        <f>SUM(BK299:BK300)</f>
        <v>0</v>
      </c>
    </row>
    <row r="299" spans="1:65" s="2" customFormat="1" ht="21.75" customHeight="1">
      <c r="A299" s="34"/>
      <c r="B299" s="35"/>
      <c r="C299" s="187" t="s">
        <v>974</v>
      </c>
      <c r="D299" s="187" t="s">
        <v>155</v>
      </c>
      <c r="E299" s="188" t="s">
        <v>2099</v>
      </c>
      <c r="F299" s="189" t="s">
        <v>2100</v>
      </c>
      <c r="G299" s="190" t="s">
        <v>198</v>
      </c>
      <c r="H299" s="191">
        <v>16</v>
      </c>
      <c r="I299" s="192"/>
      <c r="J299" s="193">
        <f>ROUND(I299*H299,2)</f>
        <v>0</v>
      </c>
      <c r="K299" s="194"/>
      <c r="L299" s="39"/>
      <c r="M299" s="195" t="s">
        <v>1</v>
      </c>
      <c r="N299" s="196" t="s">
        <v>42</v>
      </c>
      <c r="O299" s="71"/>
      <c r="P299" s="197">
        <f>O299*H299</f>
        <v>0</v>
      </c>
      <c r="Q299" s="197">
        <v>2.0000000000000002E-5</v>
      </c>
      <c r="R299" s="197">
        <f>Q299*H299</f>
        <v>3.2000000000000003E-4</v>
      </c>
      <c r="S299" s="197">
        <v>3.2000000000000002E-3</v>
      </c>
      <c r="T299" s="198">
        <f>S299*H299</f>
        <v>5.1200000000000002E-2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9" t="s">
        <v>159</v>
      </c>
      <c r="AT299" s="199" t="s">
        <v>155</v>
      </c>
      <c r="AU299" s="199" t="s">
        <v>87</v>
      </c>
      <c r="AY299" s="17" t="s">
        <v>152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7" t="s">
        <v>85</v>
      </c>
      <c r="BK299" s="200">
        <f>ROUND(I299*H299,2)</f>
        <v>0</v>
      </c>
      <c r="BL299" s="17" t="s">
        <v>159</v>
      </c>
      <c r="BM299" s="199" t="s">
        <v>2101</v>
      </c>
    </row>
    <row r="300" spans="1:65" s="2" customFormat="1" ht="24.2" customHeight="1">
      <c r="A300" s="34"/>
      <c r="B300" s="35"/>
      <c r="C300" s="187" t="s">
        <v>980</v>
      </c>
      <c r="D300" s="187" t="s">
        <v>155</v>
      </c>
      <c r="E300" s="188" t="s">
        <v>2119</v>
      </c>
      <c r="F300" s="189" t="s">
        <v>2120</v>
      </c>
      <c r="G300" s="190" t="s">
        <v>307</v>
      </c>
      <c r="H300" s="239"/>
      <c r="I300" s="192"/>
      <c r="J300" s="193">
        <f>ROUND(I300*H300,2)</f>
        <v>0</v>
      </c>
      <c r="K300" s="194"/>
      <c r="L300" s="39"/>
      <c r="M300" s="195" t="s">
        <v>1</v>
      </c>
      <c r="N300" s="196" t="s">
        <v>42</v>
      </c>
      <c r="O300" s="71"/>
      <c r="P300" s="197">
        <f>O300*H300</f>
        <v>0</v>
      </c>
      <c r="Q300" s="197">
        <v>0</v>
      </c>
      <c r="R300" s="197">
        <f>Q300*H300</f>
        <v>0</v>
      </c>
      <c r="S300" s="197">
        <v>0</v>
      </c>
      <c r="T300" s="19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235</v>
      </c>
      <c r="AT300" s="199" t="s">
        <v>155</v>
      </c>
      <c r="AU300" s="199" t="s">
        <v>87</v>
      </c>
      <c r="AY300" s="17" t="s">
        <v>152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7" t="s">
        <v>85</v>
      </c>
      <c r="BK300" s="200">
        <f>ROUND(I300*H300,2)</f>
        <v>0</v>
      </c>
      <c r="BL300" s="17" t="s">
        <v>235</v>
      </c>
      <c r="BM300" s="199" t="s">
        <v>2121</v>
      </c>
    </row>
    <row r="301" spans="1:65" s="12" customFormat="1" ht="22.9" customHeight="1">
      <c r="B301" s="171"/>
      <c r="C301" s="172"/>
      <c r="D301" s="173" t="s">
        <v>76</v>
      </c>
      <c r="E301" s="185" t="s">
        <v>2142</v>
      </c>
      <c r="F301" s="185" t="s">
        <v>2143</v>
      </c>
      <c r="G301" s="172"/>
      <c r="H301" s="172"/>
      <c r="I301" s="175"/>
      <c r="J301" s="186">
        <f>BK301</f>
        <v>0</v>
      </c>
      <c r="K301" s="172"/>
      <c r="L301" s="177"/>
      <c r="M301" s="178"/>
      <c r="N301" s="179"/>
      <c r="O301" s="179"/>
      <c r="P301" s="180">
        <f>SUM(P302:P304)</f>
        <v>0</v>
      </c>
      <c r="Q301" s="179"/>
      <c r="R301" s="180">
        <f>SUM(R302:R304)</f>
        <v>0</v>
      </c>
      <c r="S301" s="179"/>
      <c r="T301" s="181">
        <f>SUM(T302:T304)</f>
        <v>0.1</v>
      </c>
      <c r="AR301" s="182" t="s">
        <v>87</v>
      </c>
      <c r="AT301" s="183" t="s">
        <v>76</v>
      </c>
      <c r="AU301" s="183" t="s">
        <v>85</v>
      </c>
      <c r="AY301" s="182" t="s">
        <v>152</v>
      </c>
      <c r="BK301" s="184">
        <f>SUM(BK302:BK304)</f>
        <v>0</v>
      </c>
    </row>
    <row r="302" spans="1:65" s="2" customFormat="1" ht="16.5" customHeight="1">
      <c r="A302" s="34"/>
      <c r="B302" s="35"/>
      <c r="C302" s="187" t="s">
        <v>986</v>
      </c>
      <c r="D302" s="187" t="s">
        <v>155</v>
      </c>
      <c r="E302" s="188" t="s">
        <v>2144</v>
      </c>
      <c r="F302" s="189" t="s">
        <v>2145</v>
      </c>
      <c r="G302" s="190" t="s">
        <v>170</v>
      </c>
      <c r="H302" s="191">
        <v>2</v>
      </c>
      <c r="I302" s="192"/>
      <c r="J302" s="193">
        <f>ROUND(I302*H302,2)</f>
        <v>0</v>
      </c>
      <c r="K302" s="194"/>
      <c r="L302" s="39"/>
      <c r="M302" s="195" t="s">
        <v>1</v>
      </c>
      <c r="N302" s="196" t="s">
        <v>42</v>
      </c>
      <c r="O302" s="71"/>
      <c r="P302" s="197">
        <f>O302*H302</f>
        <v>0</v>
      </c>
      <c r="Q302" s="197">
        <v>0</v>
      </c>
      <c r="R302" s="197">
        <f>Q302*H302</f>
        <v>0</v>
      </c>
      <c r="S302" s="197">
        <v>0.05</v>
      </c>
      <c r="T302" s="198">
        <f>S302*H302</f>
        <v>0.1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235</v>
      </c>
      <c r="AT302" s="199" t="s">
        <v>155</v>
      </c>
      <c r="AU302" s="199" t="s">
        <v>87</v>
      </c>
      <c r="AY302" s="17" t="s">
        <v>152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7" t="s">
        <v>85</v>
      </c>
      <c r="BK302" s="200">
        <f>ROUND(I302*H302,2)</f>
        <v>0</v>
      </c>
      <c r="BL302" s="17" t="s">
        <v>235</v>
      </c>
      <c r="BM302" s="199" t="s">
        <v>2146</v>
      </c>
    </row>
    <row r="303" spans="1:65" s="2" customFormat="1" ht="16.5" customHeight="1">
      <c r="A303" s="34"/>
      <c r="B303" s="35"/>
      <c r="C303" s="187" t="s">
        <v>991</v>
      </c>
      <c r="D303" s="187" t="s">
        <v>155</v>
      </c>
      <c r="E303" s="188" t="s">
        <v>2147</v>
      </c>
      <c r="F303" s="189" t="s">
        <v>2148</v>
      </c>
      <c r="G303" s="190" t="s">
        <v>178</v>
      </c>
      <c r="H303" s="191">
        <v>1</v>
      </c>
      <c r="I303" s="192"/>
      <c r="J303" s="193">
        <f>ROUND(I303*H303,2)</f>
        <v>0</v>
      </c>
      <c r="K303" s="194"/>
      <c r="L303" s="39"/>
      <c r="M303" s="195" t="s">
        <v>1</v>
      </c>
      <c r="N303" s="196" t="s">
        <v>42</v>
      </c>
      <c r="O303" s="71"/>
      <c r="P303" s="197">
        <f>O303*H303</f>
        <v>0</v>
      </c>
      <c r="Q303" s="197">
        <v>0</v>
      </c>
      <c r="R303" s="197">
        <f>Q303*H303</f>
        <v>0</v>
      </c>
      <c r="S303" s="197">
        <v>0</v>
      </c>
      <c r="T303" s="19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9" t="s">
        <v>159</v>
      </c>
      <c r="AT303" s="199" t="s">
        <v>155</v>
      </c>
      <c r="AU303" s="199" t="s">
        <v>87</v>
      </c>
      <c r="AY303" s="17" t="s">
        <v>152</v>
      </c>
      <c r="BE303" s="200">
        <f>IF(N303="základní",J303,0)</f>
        <v>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17" t="s">
        <v>85</v>
      </c>
      <c r="BK303" s="200">
        <f>ROUND(I303*H303,2)</f>
        <v>0</v>
      </c>
      <c r="BL303" s="17" t="s">
        <v>159</v>
      </c>
      <c r="BM303" s="199" t="s">
        <v>2149</v>
      </c>
    </row>
    <row r="304" spans="1:65" s="2" customFormat="1" ht="24.2" customHeight="1">
      <c r="A304" s="34"/>
      <c r="B304" s="35"/>
      <c r="C304" s="187" t="s">
        <v>997</v>
      </c>
      <c r="D304" s="187" t="s">
        <v>155</v>
      </c>
      <c r="E304" s="188" t="s">
        <v>2161</v>
      </c>
      <c r="F304" s="189" t="s">
        <v>2162</v>
      </c>
      <c r="G304" s="190" t="s">
        <v>307</v>
      </c>
      <c r="H304" s="239"/>
      <c r="I304" s="192"/>
      <c r="J304" s="193">
        <f>ROUND(I304*H304,2)</f>
        <v>0</v>
      </c>
      <c r="K304" s="194"/>
      <c r="L304" s="39"/>
      <c r="M304" s="195" t="s">
        <v>1</v>
      </c>
      <c r="N304" s="196" t="s">
        <v>42</v>
      </c>
      <c r="O304" s="71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235</v>
      </c>
      <c r="AT304" s="199" t="s">
        <v>155</v>
      </c>
      <c r="AU304" s="199" t="s">
        <v>87</v>
      </c>
      <c r="AY304" s="17" t="s">
        <v>152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85</v>
      </c>
      <c r="BK304" s="200">
        <f>ROUND(I304*H304,2)</f>
        <v>0</v>
      </c>
      <c r="BL304" s="17" t="s">
        <v>235</v>
      </c>
      <c r="BM304" s="199" t="s">
        <v>2163</v>
      </c>
    </row>
    <row r="305" spans="1:65" s="12" customFormat="1" ht="22.9" customHeight="1">
      <c r="B305" s="171"/>
      <c r="C305" s="172"/>
      <c r="D305" s="173" t="s">
        <v>76</v>
      </c>
      <c r="E305" s="185" t="s">
        <v>2279</v>
      </c>
      <c r="F305" s="185" t="s">
        <v>2280</v>
      </c>
      <c r="G305" s="172"/>
      <c r="H305" s="172"/>
      <c r="I305" s="175"/>
      <c r="J305" s="186">
        <f>BK305</f>
        <v>0</v>
      </c>
      <c r="K305" s="172"/>
      <c r="L305" s="177"/>
      <c r="M305" s="178"/>
      <c r="N305" s="179"/>
      <c r="O305" s="179"/>
      <c r="P305" s="180">
        <f>SUM(P306:P314)</f>
        <v>0</v>
      </c>
      <c r="Q305" s="179"/>
      <c r="R305" s="180">
        <f>SUM(R306:R314)</f>
        <v>0.35646199999999995</v>
      </c>
      <c r="S305" s="179"/>
      <c r="T305" s="181">
        <f>SUM(T306:T314)</f>
        <v>0</v>
      </c>
      <c r="AR305" s="182" t="s">
        <v>87</v>
      </c>
      <c r="AT305" s="183" t="s">
        <v>76</v>
      </c>
      <c r="AU305" s="183" t="s">
        <v>85</v>
      </c>
      <c r="AY305" s="182" t="s">
        <v>152</v>
      </c>
      <c r="BK305" s="184">
        <f>SUM(BK306:BK314)</f>
        <v>0</v>
      </c>
    </row>
    <row r="306" spans="1:65" s="2" customFormat="1" ht="24.2" customHeight="1">
      <c r="A306" s="34"/>
      <c r="B306" s="35"/>
      <c r="C306" s="187" t="s">
        <v>1002</v>
      </c>
      <c r="D306" s="187" t="s">
        <v>155</v>
      </c>
      <c r="E306" s="188" t="s">
        <v>2286</v>
      </c>
      <c r="F306" s="189" t="s">
        <v>2287</v>
      </c>
      <c r="G306" s="190" t="s">
        <v>165</v>
      </c>
      <c r="H306" s="191">
        <v>13.2</v>
      </c>
      <c r="I306" s="192"/>
      <c r="J306" s="193">
        <f>ROUND(I306*H306,2)</f>
        <v>0</v>
      </c>
      <c r="K306" s="194"/>
      <c r="L306" s="39"/>
      <c r="M306" s="195" t="s">
        <v>1</v>
      </c>
      <c r="N306" s="196" t="s">
        <v>42</v>
      </c>
      <c r="O306" s="71"/>
      <c r="P306" s="197">
        <f>O306*H306</f>
        <v>0</v>
      </c>
      <c r="Q306" s="197">
        <v>1.18E-2</v>
      </c>
      <c r="R306" s="197">
        <f>Q306*H306</f>
        <v>0.15575999999999998</v>
      </c>
      <c r="S306" s="197">
        <v>0</v>
      </c>
      <c r="T306" s="19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9" t="s">
        <v>235</v>
      </c>
      <c r="AT306" s="199" t="s">
        <v>155</v>
      </c>
      <c r="AU306" s="199" t="s">
        <v>87</v>
      </c>
      <c r="AY306" s="17" t="s">
        <v>152</v>
      </c>
      <c r="BE306" s="200">
        <f>IF(N306="základní",J306,0)</f>
        <v>0</v>
      </c>
      <c r="BF306" s="200">
        <f>IF(N306="snížená",J306,0)</f>
        <v>0</v>
      </c>
      <c r="BG306" s="200">
        <f>IF(N306="zákl. přenesená",J306,0)</f>
        <v>0</v>
      </c>
      <c r="BH306" s="200">
        <f>IF(N306="sníž. přenesená",J306,0)</f>
        <v>0</v>
      </c>
      <c r="BI306" s="200">
        <f>IF(N306="nulová",J306,0)</f>
        <v>0</v>
      </c>
      <c r="BJ306" s="17" t="s">
        <v>85</v>
      </c>
      <c r="BK306" s="200">
        <f>ROUND(I306*H306,2)</f>
        <v>0</v>
      </c>
      <c r="BL306" s="17" t="s">
        <v>235</v>
      </c>
      <c r="BM306" s="199" t="s">
        <v>2288</v>
      </c>
    </row>
    <row r="307" spans="1:65" s="2" customFormat="1" ht="16.5" customHeight="1">
      <c r="A307" s="34"/>
      <c r="B307" s="35"/>
      <c r="C307" s="187" t="s">
        <v>1009</v>
      </c>
      <c r="D307" s="187" t="s">
        <v>155</v>
      </c>
      <c r="E307" s="188" t="s">
        <v>2291</v>
      </c>
      <c r="F307" s="189" t="s">
        <v>2292</v>
      </c>
      <c r="G307" s="190" t="s">
        <v>165</v>
      </c>
      <c r="H307" s="191">
        <v>13.2</v>
      </c>
      <c r="I307" s="192"/>
      <c r="J307" s="193">
        <f>ROUND(I307*H307,2)</f>
        <v>0</v>
      </c>
      <c r="K307" s="194"/>
      <c r="L307" s="39"/>
      <c r="M307" s="195" t="s">
        <v>1</v>
      </c>
      <c r="N307" s="196" t="s">
        <v>42</v>
      </c>
      <c r="O307" s="71"/>
      <c r="P307" s="197">
        <f>O307*H307</f>
        <v>0</v>
      </c>
      <c r="Q307" s="197">
        <v>1E-4</v>
      </c>
      <c r="R307" s="197">
        <f>Q307*H307</f>
        <v>1.32E-3</v>
      </c>
      <c r="S307" s="197">
        <v>0</v>
      </c>
      <c r="T307" s="19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9" t="s">
        <v>235</v>
      </c>
      <c r="AT307" s="199" t="s">
        <v>155</v>
      </c>
      <c r="AU307" s="199" t="s">
        <v>87</v>
      </c>
      <c r="AY307" s="17" t="s">
        <v>152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7" t="s">
        <v>85</v>
      </c>
      <c r="BK307" s="200">
        <f>ROUND(I307*H307,2)</f>
        <v>0</v>
      </c>
      <c r="BL307" s="17" t="s">
        <v>235</v>
      </c>
      <c r="BM307" s="199" t="s">
        <v>2293</v>
      </c>
    </row>
    <row r="308" spans="1:65" s="2" customFormat="1" ht="24.2" customHeight="1">
      <c r="A308" s="34"/>
      <c r="B308" s="35"/>
      <c r="C308" s="187" t="s">
        <v>1013</v>
      </c>
      <c r="D308" s="187" t="s">
        <v>155</v>
      </c>
      <c r="E308" s="188" t="s">
        <v>3226</v>
      </c>
      <c r="F308" s="189" t="s">
        <v>3227</v>
      </c>
      <c r="G308" s="190" t="s">
        <v>165</v>
      </c>
      <c r="H308" s="191">
        <v>5.35</v>
      </c>
      <c r="I308" s="192"/>
      <c r="J308" s="193">
        <f>ROUND(I308*H308,2)</f>
        <v>0</v>
      </c>
      <c r="K308" s="194"/>
      <c r="L308" s="39"/>
      <c r="M308" s="195" t="s">
        <v>1</v>
      </c>
      <c r="N308" s="196" t="s">
        <v>42</v>
      </c>
      <c r="O308" s="71"/>
      <c r="P308" s="197">
        <f>O308*H308</f>
        <v>0</v>
      </c>
      <c r="Q308" s="197">
        <v>2.0119999999999999E-2</v>
      </c>
      <c r="R308" s="197">
        <f>Q308*H308</f>
        <v>0.10764199999999999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235</v>
      </c>
      <c r="AT308" s="199" t="s">
        <v>155</v>
      </c>
      <c r="AU308" s="199" t="s">
        <v>87</v>
      </c>
      <c r="AY308" s="17" t="s">
        <v>152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7" t="s">
        <v>85</v>
      </c>
      <c r="BK308" s="200">
        <f>ROUND(I308*H308,2)</f>
        <v>0</v>
      </c>
      <c r="BL308" s="17" t="s">
        <v>235</v>
      </c>
      <c r="BM308" s="199" t="s">
        <v>3228</v>
      </c>
    </row>
    <row r="309" spans="1:65" s="13" customFormat="1" ht="11.25">
      <c r="B309" s="201"/>
      <c r="C309" s="202"/>
      <c r="D309" s="203" t="s">
        <v>161</v>
      </c>
      <c r="E309" s="204" t="s">
        <v>1</v>
      </c>
      <c r="F309" s="205" t="s">
        <v>3229</v>
      </c>
      <c r="G309" s="202"/>
      <c r="H309" s="206">
        <v>4.66</v>
      </c>
      <c r="I309" s="207"/>
      <c r="J309" s="202"/>
      <c r="K309" s="202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161</v>
      </c>
      <c r="AU309" s="212" t="s">
        <v>87</v>
      </c>
      <c r="AV309" s="13" t="s">
        <v>87</v>
      </c>
      <c r="AW309" s="13" t="s">
        <v>34</v>
      </c>
      <c r="AX309" s="13" t="s">
        <v>77</v>
      </c>
      <c r="AY309" s="212" t="s">
        <v>152</v>
      </c>
    </row>
    <row r="310" spans="1:65" s="13" customFormat="1" ht="11.25">
      <c r="B310" s="201"/>
      <c r="C310" s="202"/>
      <c r="D310" s="203" t="s">
        <v>161</v>
      </c>
      <c r="E310" s="204" t="s">
        <v>1</v>
      </c>
      <c r="F310" s="205" t="s">
        <v>3230</v>
      </c>
      <c r="G310" s="202"/>
      <c r="H310" s="206">
        <v>0.69</v>
      </c>
      <c r="I310" s="207"/>
      <c r="J310" s="202"/>
      <c r="K310" s="202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161</v>
      </c>
      <c r="AU310" s="212" t="s">
        <v>87</v>
      </c>
      <c r="AV310" s="13" t="s">
        <v>87</v>
      </c>
      <c r="AW310" s="13" t="s">
        <v>34</v>
      </c>
      <c r="AX310" s="13" t="s">
        <v>77</v>
      </c>
      <c r="AY310" s="212" t="s">
        <v>152</v>
      </c>
    </row>
    <row r="311" spans="1:65" s="14" customFormat="1" ht="11.25">
      <c r="B311" s="217"/>
      <c r="C311" s="218"/>
      <c r="D311" s="203" t="s">
        <v>161</v>
      </c>
      <c r="E311" s="219" t="s">
        <v>1</v>
      </c>
      <c r="F311" s="220" t="s">
        <v>203</v>
      </c>
      <c r="G311" s="218"/>
      <c r="H311" s="221">
        <v>5.35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161</v>
      </c>
      <c r="AU311" s="227" t="s">
        <v>87</v>
      </c>
      <c r="AV311" s="14" t="s">
        <v>159</v>
      </c>
      <c r="AW311" s="14" t="s">
        <v>34</v>
      </c>
      <c r="AX311" s="14" t="s">
        <v>85</v>
      </c>
      <c r="AY311" s="227" t="s">
        <v>152</v>
      </c>
    </row>
    <row r="312" spans="1:65" s="2" customFormat="1" ht="33" customHeight="1">
      <c r="A312" s="34"/>
      <c r="B312" s="35"/>
      <c r="C312" s="187" t="s">
        <v>1018</v>
      </c>
      <c r="D312" s="187" t="s">
        <v>155</v>
      </c>
      <c r="E312" s="188" t="s">
        <v>3231</v>
      </c>
      <c r="F312" s="189" t="s">
        <v>3232</v>
      </c>
      <c r="G312" s="190" t="s">
        <v>170</v>
      </c>
      <c r="H312" s="191">
        <v>2</v>
      </c>
      <c r="I312" s="192"/>
      <c r="J312" s="193">
        <f>ROUND(I312*H312,2)</f>
        <v>0</v>
      </c>
      <c r="K312" s="194"/>
      <c r="L312" s="39"/>
      <c r="M312" s="195" t="s">
        <v>1</v>
      </c>
      <c r="N312" s="196" t="s">
        <v>42</v>
      </c>
      <c r="O312" s="71"/>
      <c r="P312" s="197">
        <f>O312*H312</f>
        <v>0</v>
      </c>
      <c r="Q312" s="197">
        <v>3.058E-2</v>
      </c>
      <c r="R312" s="197">
        <f>Q312*H312</f>
        <v>6.1159999999999999E-2</v>
      </c>
      <c r="S312" s="197">
        <v>0</v>
      </c>
      <c r="T312" s="19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235</v>
      </c>
      <c r="AT312" s="199" t="s">
        <v>155</v>
      </c>
      <c r="AU312" s="199" t="s">
        <v>87</v>
      </c>
      <c r="AY312" s="17" t="s">
        <v>152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7" t="s">
        <v>85</v>
      </c>
      <c r="BK312" s="200">
        <f>ROUND(I312*H312,2)</f>
        <v>0</v>
      </c>
      <c r="BL312" s="17" t="s">
        <v>235</v>
      </c>
      <c r="BM312" s="199" t="s">
        <v>3233</v>
      </c>
    </row>
    <row r="313" spans="1:65" s="2" customFormat="1" ht="49.15" customHeight="1">
      <c r="A313" s="34"/>
      <c r="B313" s="35"/>
      <c r="C313" s="187" t="s">
        <v>1024</v>
      </c>
      <c r="D313" s="187" t="s">
        <v>155</v>
      </c>
      <c r="E313" s="188" t="s">
        <v>3234</v>
      </c>
      <c r="F313" s="189" t="s">
        <v>3235</v>
      </c>
      <c r="G313" s="190" t="s">
        <v>170</v>
      </c>
      <c r="H313" s="191">
        <v>1</v>
      </c>
      <c r="I313" s="192"/>
      <c r="J313" s="193">
        <f>ROUND(I313*H313,2)</f>
        <v>0</v>
      </c>
      <c r="K313" s="194"/>
      <c r="L313" s="39"/>
      <c r="M313" s="195" t="s">
        <v>1</v>
      </c>
      <c r="N313" s="196" t="s">
        <v>42</v>
      </c>
      <c r="O313" s="71"/>
      <c r="P313" s="197">
        <f>O313*H313</f>
        <v>0</v>
      </c>
      <c r="Q313" s="197">
        <v>3.058E-2</v>
      </c>
      <c r="R313" s="197">
        <f>Q313*H313</f>
        <v>3.058E-2</v>
      </c>
      <c r="S313" s="197">
        <v>0</v>
      </c>
      <c r="T313" s="19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235</v>
      </c>
      <c r="AT313" s="199" t="s">
        <v>155</v>
      </c>
      <c r="AU313" s="199" t="s">
        <v>87</v>
      </c>
      <c r="AY313" s="17" t="s">
        <v>152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7" t="s">
        <v>85</v>
      </c>
      <c r="BK313" s="200">
        <f>ROUND(I313*H313,2)</f>
        <v>0</v>
      </c>
      <c r="BL313" s="17" t="s">
        <v>235</v>
      </c>
      <c r="BM313" s="199" t="s">
        <v>3236</v>
      </c>
    </row>
    <row r="314" spans="1:65" s="2" customFormat="1" ht="24.2" customHeight="1">
      <c r="A314" s="34"/>
      <c r="B314" s="35"/>
      <c r="C314" s="187" t="s">
        <v>1030</v>
      </c>
      <c r="D314" s="187" t="s">
        <v>155</v>
      </c>
      <c r="E314" s="188" t="s">
        <v>2306</v>
      </c>
      <c r="F314" s="189" t="s">
        <v>2307</v>
      </c>
      <c r="G314" s="190" t="s">
        <v>307</v>
      </c>
      <c r="H314" s="239"/>
      <c r="I314" s="192"/>
      <c r="J314" s="193">
        <f>ROUND(I314*H314,2)</f>
        <v>0</v>
      </c>
      <c r="K314" s="194"/>
      <c r="L314" s="39"/>
      <c r="M314" s="195" t="s">
        <v>1</v>
      </c>
      <c r="N314" s="196" t="s">
        <v>42</v>
      </c>
      <c r="O314" s="71"/>
      <c r="P314" s="197">
        <f>O314*H314</f>
        <v>0</v>
      </c>
      <c r="Q314" s="197">
        <v>0</v>
      </c>
      <c r="R314" s="197">
        <f>Q314*H314</f>
        <v>0</v>
      </c>
      <c r="S314" s="197">
        <v>0</v>
      </c>
      <c r="T314" s="19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9" t="s">
        <v>235</v>
      </c>
      <c r="AT314" s="199" t="s">
        <v>155</v>
      </c>
      <c r="AU314" s="199" t="s">
        <v>87</v>
      </c>
      <c r="AY314" s="17" t="s">
        <v>152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7" t="s">
        <v>85</v>
      </c>
      <c r="BK314" s="200">
        <f>ROUND(I314*H314,2)</f>
        <v>0</v>
      </c>
      <c r="BL314" s="17" t="s">
        <v>235</v>
      </c>
      <c r="BM314" s="199" t="s">
        <v>2308</v>
      </c>
    </row>
    <row r="315" spans="1:65" s="12" customFormat="1" ht="22.9" customHeight="1">
      <c r="B315" s="171"/>
      <c r="C315" s="172"/>
      <c r="D315" s="173" t="s">
        <v>76</v>
      </c>
      <c r="E315" s="185" t="s">
        <v>938</v>
      </c>
      <c r="F315" s="185" t="s">
        <v>939</v>
      </c>
      <c r="G315" s="172"/>
      <c r="H315" s="172"/>
      <c r="I315" s="175"/>
      <c r="J315" s="186">
        <f>BK315</f>
        <v>0</v>
      </c>
      <c r="K315" s="172"/>
      <c r="L315" s="177"/>
      <c r="M315" s="178"/>
      <c r="N315" s="179"/>
      <c r="O315" s="179"/>
      <c r="P315" s="180">
        <f>SUM(P316:P328)</f>
        <v>0</v>
      </c>
      <c r="Q315" s="179"/>
      <c r="R315" s="180">
        <f>SUM(R316:R328)</f>
        <v>3.005E-2</v>
      </c>
      <c r="S315" s="179"/>
      <c r="T315" s="181">
        <f>SUM(T316:T328)</f>
        <v>9.6000000000000002E-2</v>
      </c>
      <c r="AR315" s="182" t="s">
        <v>87</v>
      </c>
      <c r="AT315" s="183" t="s">
        <v>76</v>
      </c>
      <c r="AU315" s="183" t="s">
        <v>85</v>
      </c>
      <c r="AY315" s="182" t="s">
        <v>152</v>
      </c>
      <c r="BK315" s="184">
        <f>SUM(BK316:BK328)</f>
        <v>0</v>
      </c>
    </row>
    <row r="316" spans="1:65" s="2" customFormat="1" ht="24.2" customHeight="1">
      <c r="A316" s="34"/>
      <c r="B316" s="35"/>
      <c r="C316" s="187" t="s">
        <v>1036</v>
      </c>
      <c r="D316" s="187" t="s">
        <v>155</v>
      </c>
      <c r="E316" s="188" t="s">
        <v>2310</v>
      </c>
      <c r="F316" s="189" t="s">
        <v>2311</v>
      </c>
      <c r="G316" s="190" t="s">
        <v>170</v>
      </c>
      <c r="H316" s="191">
        <v>1</v>
      </c>
      <c r="I316" s="192"/>
      <c r="J316" s="193">
        <f t="shared" ref="J316:J328" si="20">ROUND(I316*H316,2)</f>
        <v>0</v>
      </c>
      <c r="K316" s="194"/>
      <c r="L316" s="39"/>
      <c r="M316" s="195" t="s">
        <v>1</v>
      </c>
      <c r="N316" s="196" t="s">
        <v>42</v>
      </c>
      <c r="O316" s="71"/>
      <c r="P316" s="197">
        <f t="shared" ref="P316:P328" si="21">O316*H316</f>
        <v>0</v>
      </c>
      <c r="Q316" s="197">
        <v>0</v>
      </c>
      <c r="R316" s="197">
        <f t="shared" ref="R316:R328" si="22">Q316*H316</f>
        <v>0</v>
      </c>
      <c r="S316" s="197">
        <v>0</v>
      </c>
      <c r="T316" s="198">
        <f t="shared" ref="T316:T328" si="23"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9" t="s">
        <v>235</v>
      </c>
      <c r="AT316" s="199" t="s">
        <v>155</v>
      </c>
      <c r="AU316" s="199" t="s">
        <v>87</v>
      </c>
      <c r="AY316" s="17" t="s">
        <v>152</v>
      </c>
      <c r="BE316" s="200">
        <f t="shared" ref="BE316:BE328" si="24">IF(N316="základní",J316,0)</f>
        <v>0</v>
      </c>
      <c r="BF316" s="200">
        <f t="shared" ref="BF316:BF328" si="25">IF(N316="snížená",J316,0)</f>
        <v>0</v>
      </c>
      <c r="BG316" s="200">
        <f t="shared" ref="BG316:BG328" si="26">IF(N316="zákl. přenesená",J316,0)</f>
        <v>0</v>
      </c>
      <c r="BH316" s="200">
        <f t="shared" ref="BH316:BH328" si="27">IF(N316="sníž. přenesená",J316,0)</f>
        <v>0</v>
      </c>
      <c r="BI316" s="200">
        <f t="shared" ref="BI316:BI328" si="28">IF(N316="nulová",J316,0)</f>
        <v>0</v>
      </c>
      <c r="BJ316" s="17" t="s">
        <v>85</v>
      </c>
      <c r="BK316" s="200">
        <f t="shared" ref="BK316:BK328" si="29">ROUND(I316*H316,2)</f>
        <v>0</v>
      </c>
      <c r="BL316" s="17" t="s">
        <v>235</v>
      </c>
      <c r="BM316" s="199" t="s">
        <v>2312</v>
      </c>
    </row>
    <row r="317" spans="1:65" s="2" customFormat="1" ht="24.2" customHeight="1">
      <c r="A317" s="34"/>
      <c r="B317" s="35"/>
      <c r="C317" s="228" t="s">
        <v>1040</v>
      </c>
      <c r="D317" s="228" t="s">
        <v>263</v>
      </c>
      <c r="E317" s="229" t="s">
        <v>2318</v>
      </c>
      <c r="F317" s="230" t="s">
        <v>2319</v>
      </c>
      <c r="G317" s="231" t="s">
        <v>170</v>
      </c>
      <c r="H317" s="232">
        <v>1</v>
      </c>
      <c r="I317" s="233"/>
      <c r="J317" s="234">
        <f t="shared" si="20"/>
        <v>0</v>
      </c>
      <c r="K317" s="235"/>
      <c r="L317" s="236"/>
      <c r="M317" s="237" t="s">
        <v>1</v>
      </c>
      <c r="N317" s="238" t="s">
        <v>42</v>
      </c>
      <c r="O317" s="71"/>
      <c r="P317" s="197">
        <f t="shared" si="21"/>
        <v>0</v>
      </c>
      <c r="Q317" s="197">
        <v>1.7500000000000002E-2</v>
      </c>
      <c r="R317" s="197">
        <f t="shared" si="22"/>
        <v>1.7500000000000002E-2</v>
      </c>
      <c r="S317" s="197">
        <v>0</v>
      </c>
      <c r="T317" s="198">
        <f t="shared" si="23"/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9" t="s">
        <v>285</v>
      </c>
      <c r="AT317" s="199" t="s">
        <v>263</v>
      </c>
      <c r="AU317" s="199" t="s">
        <v>87</v>
      </c>
      <c r="AY317" s="17" t="s">
        <v>152</v>
      </c>
      <c r="BE317" s="200">
        <f t="shared" si="24"/>
        <v>0</v>
      </c>
      <c r="BF317" s="200">
        <f t="shared" si="25"/>
        <v>0</v>
      </c>
      <c r="BG317" s="200">
        <f t="shared" si="26"/>
        <v>0</v>
      </c>
      <c r="BH317" s="200">
        <f t="shared" si="27"/>
        <v>0</v>
      </c>
      <c r="BI317" s="200">
        <f t="shared" si="28"/>
        <v>0</v>
      </c>
      <c r="BJ317" s="17" t="s">
        <v>85</v>
      </c>
      <c r="BK317" s="200">
        <f t="shared" si="29"/>
        <v>0</v>
      </c>
      <c r="BL317" s="17" t="s">
        <v>235</v>
      </c>
      <c r="BM317" s="199" t="s">
        <v>2320</v>
      </c>
    </row>
    <row r="318" spans="1:65" s="2" customFormat="1" ht="16.5" customHeight="1">
      <c r="A318" s="34"/>
      <c r="B318" s="35"/>
      <c r="C318" s="187" t="s">
        <v>1044</v>
      </c>
      <c r="D318" s="187" t="s">
        <v>155</v>
      </c>
      <c r="E318" s="188" t="s">
        <v>1037</v>
      </c>
      <c r="F318" s="189" t="s">
        <v>1038</v>
      </c>
      <c r="G318" s="190" t="s">
        <v>170</v>
      </c>
      <c r="H318" s="191">
        <v>6</v>
      </c>
      <c r="I318" s="192"/>
      <c r="J318" s="193">
        <f t="shared" si="20"/>
        <v>0</v>
      </c>
      <c r="K318" s="194"/>
      <c r="L318" s="39"/>
      <c r="M318" s="195" t="s">
        <v>1</v>
      </c>
      <c r="N318" s="196" t="s">
        <v>42</v>
      </c>
      <c r="O318" s="71"/>
      <c r="P318" s="197">
        <f t="shared" si="21"/>
        <v>0</v>
      </c>
      <c r="Q318" s="197">
        <v>0</v>
      </c>
      <c r="R318" s="197">
        <f t="shared" si="22"/>
        <v>0</v>
      </c>
      <c r="S318" s="197">
        <v>0</v>
      </c>
      <c r="T318" s="198">
        <f t="shared" si="23"/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9" t="s">
        <v>235</v>
      </c>
      <c r="AT318" s="199" t="s">
        <v>155</v>
      </c>
      <c r="AU318" s="199" t="s">
        <v>87</v>
      </c>
      <c r="AY318" s="17" t="s">
        <v>152</v>
      </c>
      <c r="BE318" s="200">
        <f t="shared" si="24"/>
        <v>0</v>
      </c>
      <c r="BF318" s="200">
        <f t="shared" si="25"/>
        <v>0</v>
      </c>
      <c r="BG318" s="200">
        <f t="shared" si="26"/>
        <v>0</v>
      </c>
      <c r="BH318" s="200">
        <f t="shared" si="27"/>
        <v>0</v>
      </c>
      <c r="BI318" s="200">
        <f t="shared" si="28"/>
        <v>0</v>
      </c>
      <c r="BJ318" s="17" t="s">
        <v>85</v>
      </c>
      <c r="BK318" s="200">
        <f t="shared" si="29"/>
        <v>0</v>
      </c>
      <c r="BL318" s="17" t="s">
        <v>235</v>
      </c>
      <c r="BM318" s="199" t="s">
        <v>3237</v>
      </c>
    </row>
    <row r="319" spans="1:65" s="2" customFormat="1" ht="16.5" customHeight="1">
      <c r="A319" s="34"/>
      <c r="B319" s="35"/>
      <c r="C319" s="228" t="s">
        <v>1048</v>
      </c>
      <c r="D319" s="228" t="s">
        <v>263</v>
      </c>
      <c r="E319" s="229" t="s">
        <v>3238</v>
      </c>
      <c r="F319" s="230" t="s">
        <v>3239</v>
      </c>
      <c r="G319" s="231" t="s">
        <v>170</v>
      </c>
      <c r="H319" s="232">
        <v>6</v>
      </c>
      <c r="I319" s="233"/>
      <c r="J319" s="234">
        <f t="shared" si="20"/>
        <v>0</v>
      </c>
      <c r="K319" s="235"/>
      <c r="L319" s="236"/>
      <c r="M319" s="237" t="s">
        <v>1</v>
      </c>
      <c r="N319" s="238" t="s">
        <v>42</v>
      </c>
      <c r="O319" s="71"/>
      <c r="P319" s="197">
        <f t="shared" si="21"/>
        <v>0</v>
      </c>
      <c r="Q319" s="197">
        <v>5.0000000000000001E-4</v>
      </c>
      <c r="R319" s="197">
        <f t="shared" si="22"/>
        <v>3.0000000000000001E-3</v>
      </c>
      <c r="S319" s="197">
        <v>0</v>
      </c>
      <c r="T319" s="198">
        <f t="shared" si="23"/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285</v>
      </c>
      <c r="AT319" s="199" t="s">
        <v>263</v>
      </c>
      <c r="AU319" s="199" t="s">
        <v>87</v>
      </c>
      <c r="AY319" s="17" t="s">
        <v>152</v>
      </c>
      <c r="BE319" s="200">
        <f t="shared" si="24"/>
        <v>0</v>
      </c>
      <c r="BF319" s="200">
        <f t="shared" si="25"/>
        <v>0</v>
      </c>
      <c r="BG319" s="200">
        <f t="shared" si="26"/>
        <v>0</v>
      </c>
      <c r="BH319" s="200">
        <f t="shared" si="27"/>
        <v>0</v>
      </c>
      <c r="BI319" s="200">
        <f t="shared" si="28"/>
        <v>0</v>
      </c>
      <c r="BJ319" s="17" t="s">
        <v>85</v>
      </c>
      <c r="BK319" s="200">
        <f t="shared" si="29"/>
        <v>0</v>
      </c>
      <c r="BL319" s="17" t="s">
        <v>235</v>
      </c>
      <c r="BM319" s="199" t="s">
        <v>3240</v>
      </c>
    </row>
    <row r="320" spans="1:65" s="2" customFormat="1" ht="16.5" customHeight="1">
      <c r="A320" s="34"/>
      <c r="B320" s="35"/>
      <c r="C320" s="187" t="s">
        <v>1052</v>
      </c>
      <c r="D320" s="187" t="s">
        <v>155</v>
      </c>
      <c r="E320" s="188" t="s">
        <v>2336</v>
      </c>
      <c r="F320" s="189" t="s">
        <v>2337</v>
      </c>
      <c r="G320" s="190" t="s">
        <v>170</v>
      </c>
      <c r="H320" s="191">
        <v>5</v>
      </c>
      <c r="I320" s="192"/>
      <c r="J320" s="193">
        <f t="shared" si="20"/>
        <v>0</v>
      </c>
      <c r="K320" s="194"/>
      <c r="L320" s="39"/>
      <c r="M320" s="195" t="s">
        <v>1</v>
      </c>
      <c r="N320" s="196" t="s">
        <v>42</v>
      </c>
      <c r="O320" s="71"/>
      <c r="P320" s="197">
        <f t="shared" si="21"/>
        <v>0</v>
      </c>
      <c r="Q320" s="197">
        <v>0</v>
      </c>
      <c r="R320" s="197">
        <f t="shared" si="22"/>
        <v>0</v>
      </c>
      <c r="S320" s="197">
        <v>0</v>
      </c>
      <c r="T320" s="198">
        <f t="shared" si="23"/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9" t="s">
        <v>235</v>
      </c>
      <c r="AT320" s="199" t="s">
        <v>155</v>
      </c>
      <c r="AU320" s="199" t="s">
        <v>87</v>
      </c>
      <c r="AY320" s="17" t="s">
        <v>152</v>
      </c>
      <c r="BE320" s="200">
        <f t="shared" si="24"/>
        <v>0</v>
      </c>
      <c r="BF320" s="200">
        <f t="shared" si="25"/>
        <v>0</v>
      </c>
      <c r="BG320" s="200">
        <f t="shared" si="26"/>
        <v>0</v>
      </c>
      <c r="BH320" s="200">
        <f t="shared" si="27"/>
        <v>0</v>
      </c>
      <c r="BI320" s="200">
        <f t="shared" si="28"/>
        <v>0</v>
      </c>
      <c r="BJ320" s="17" t="s">
        <v>85</v>
      </c>
      <c r="BK320" s="200">
        <f t="shared" si="29"/>
        <v>0</v>
      </c>
      <c r="BL320" s="17" t="s">
        <v>235</v>
      </c>
      <c r="BM320" s="199" t="s">
        <v>2338</v>
      </c>
    </row>
    <row r="321" spans="1:65" s="2" customFormat="1" ht="24.2" customHeight="1">
      <c r="A321" s="34"/>
      <c r="B321" s="35"/>
      <c r="C321" s="228" t="s">
        <v>1056</v>
      </c>
      <c r="D321" s="228" t="s">
        <v>263</v>
      </c>
      <c r="E321" s="229" t="s">
        <v>2352</v>
      </c>
      <c r="F321" s="230" t="s">
        <v>2353</v>
      </c>
      <c r="G321" s="231" t="s">
        <v>170</v>
      </c>
      <c r="H321" s="232">
        <v>3</v>
      </c>
      <c r="I321" s="233"/>
      <c r="J321" s="234">
        <f t="shared" si="20"/>
        <v>0</v>
      </c>
      <c r="K321" s="235"/>
      <c r="L321" s="236"/>
      <c r="M321" s="237" t="s">
        <v>1</v>
      </c>
      <c r="N321" s="238" t="s">
        <v>42</v>
      </c>
      <c r="O321" s="71"/>
      <c r="P321" s="197">
        <f t="shared" si="21"/>
        <v>0</v>
      </c>
      <c r="Q321" s="197">
        <v>1.4999999999999999E-4</v>
      </c>
      <c r="R321" s="197">
        <f t="shared" si="22"/>
        <v>4.4999999999999999E-4</v>
      </c>
      <c r="S321" s="197">
        <v>0</v>
      </c>
      <c r="T321" s="198">
        <f t="shared" si="23"/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9" t="s">
        <v>285</v>
      </c>
      <c r="AT321" s="199" t="s">
        <v>263</v>
      </c>
      <c r="AU321" s="199" t="s">
        <v>87</v>
      </c>
      <c r="AY321" s="17" t="s">
        <v>152</v>
      </c>
      <c r="BE321" s="200">
        <f t="shared" si="24"/>
        <v>0</v>
      </c>
      <c r="BF321" s="200">
        <f t="shared" si="25"/>
        <v>0</v>
      </c>
      <c r="BG321" s="200">
        <f t="shared" si="26"/>
        <v>0</v>
      </c>
      <c r="BH321" s="200">
        <f t="shared" si="27"/>
        <v>0</v>
      </c>
      <c r="BI321" s="200">
        <f t="shared" si="28"/>
        <v>0</v>
      </c>
      <c r="BJ321" s="17" t="s">
        <v>85</v>
      </c>
      <c r="BK321" s="200">
        <f t="shared" si="29"/>
        <v>0</v>
      </c>
      <c r="BL321" s="17" t="s">
        <v>235</v>
      </c>
      <c r="BM321" s="199" t="s">
        <v>2354</v>
      </c>
    </row>
    <row r="322" spans="1:65" s="2" customFormat="1" ht="16.5" customHeight="1">
      <c r="A322" s="34"/>
      <c r="B322" s="35"/>
      <c r="C322" s="228" t="s">
        <v>1062</v>
      </c>
      <c r="D322" s="228" t="s">
        <v>263</v>
      </c>
      <c r="E322" s="229" t="s">
        <v>2340</v>
      </c>
      <c r="F322" s="230" t="s">
        <v>2341</v>
      </c>
      <c r="G322" s="231" t="s">
        <v>170</v>
      </c>
      <c r="H322" s="232">
        <v>1</v>
      </c>
      <c r="I322" s="233"/>
      <c r="J322" s="234">
        <f t="shared" si="20"/>
        <v>0</v>
      </c>
      <c r="K322" s="235"/>
      <c r="L322" s="236"/>
      <c r="M322" s="237" t="s">
        <v>1</v>
      </c>
      <c r="N322" s="238" t="s">
        <v>42</v>
      </c>
      <c r="O322" s="71"/>
      <c r="P322" s="197">
        <f t="shared" si="21"/>
        <v>0</v>
      </c>
      <c r="Q322" s="197">
        <v>1.4999999999999999E-4</v>
      </c>
      <c r="R322" s="197">
        <f t="shared" si="22"/>
        <v>1.4999999999999999E-4</v>
      </c>
      <c r="S322" s="197">
        <v>0</v>
      </c>
      <c r="T322" s="198">
        <f t="shared" si="23"/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9" t="s">
        <v>285</v>
      </c>
      <c r="AT322" s="199" t="s">
        <v>263</v>
      </c>
      <c r="AU322" s="199" t="s">
        <v>87</v>
      </c>
      <c r="AY322" s="17" t="s">
        <v>152</v>
      </c>
      <c r="BE322" s="200">
        <f t="shared" si="24"/>
        <v>0</v>
      </c>
      <c r="BF322" s="200">
        <f t="shared" si="25"/>
        <v>0</v>
      </c>
      <c r="BG322" s="200">
        <f t="shared" si="26"/>
        <v>0</v>
      </c>
      <c r="BH322" s="200">
        <f t="shared" si="27"/>
        <v>0</v>
      </c>
      <c r="BI322" s="200">
        <f t="shared" si="28"/>
        <v>0</v>
      </c>
      <c r="BJ322" s="17" t="s">
        <v>85</v>
      </c>
      <c r="BK322" s="200">
        <f t="shared" si="29"/>
        <v>0</v>
      </c>
      <c r="BL322" s="17" t="s">
        <v>235</v>
      </c>
      <c r="BM322" s="199" t="s">
        <v>3241</v>
      </c>
    </row>
    <row r="323" spans="1:65" s="2" customFormat="1" ht="16.5" customHeight="1">
      <c r="A323" s="34"/>
      <c r="B323" s="35"/>
      <c r="C323" s="228" t="s">
        <v>1066</v>
      </c>
      <c r="D323" s="228" t="s">
        <v>263</v>
      </c>
      <c r="E323" s="229" t="s">
        <v>2360</v>
      </c>
      <c r="F323" s="230" t="s">
        <v>3242</v>
      </c>
      <c r="G323" s="231" t="s">
        <v>170</v>
      </c>
      <c r="H323" s="232">
        <v>1</v>
      </c>
      <c r="I323" s="233"/>
      <c r="J323" s="234">
        <f t="shared" si="20"/>
        <v>0</v>
      </c>
      <c r="K323" s="235"/>
      <c r="L323" s="236"/>
      <c r="M323" s="237" t="s">
        <v>1</v>
      </c>
      <c r="N323" s="238" t="s">
        <v>42</v>
      </c>
      <c r="O323" s="71"/>
      <c r="P323" s="197">
        <f t="shared" si="21"/>
        <v>0</v>
      </c>
      <c r="Q323" s="197">
        <v>1.4999999999999999E-4</v>
      </c>
      <c r="R323" s="197">
        <f t="shared" si="22"/>
        <v>1.4999999999999999E-4</v>
      </c>
      <c r="S323" s="197">
        <v>0</v>
      </c>
      <c r="T323" s="198">
        <f t="shared" si="23"/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9" t="s">
        <v>285</v>
      </c>
      <c r="AT323" s="199" t="s">
        <v>263</v>
      </c>
      <c r="AU323" s="199" t="s">
        <v>87</v>
      </c>
      <c r="AY323" s="17" t="s">
        <v>152</v>
      </c>
      <c r="BE323" s="200">
        <f t="shared" si="24"/>
        <v>0</v>
      </c>
      <c r="BF323" s="200">
        <f t="shared" si="25"/>
        <v>0</v>
      </c>
      <c r="BG323" s="200">
        <f t="shared" si="26"/>
        <v>0</v>
      </c>
      <c r="BH323" s="200">
        <f t="shared" si="27"/>
        <v>0</v>
      </c>
      <c r="BI323" s="200">
        <f t="shared" si="28"/>
        <v>0</v>
      </c>
      <c r="BJ323" s="17" t="s">
        <v>85</v>
      </c>
      <c r="BK323" s="200">
        <f t="shared" si="29"/>
        <v>0</v>
      </c>
      <c r="BL323" s="17" t="s">
        <v>235</v>
      </c>
      <c r="BM323" s="199" t="s">
        <v>2362</v>
      </c>
    </row>
    <row r="324" spans="1:65" s="2" customFormat="1" ht="21.75" customHeight="1">
      <c r="A324" s="34"/>
      <c r="B324" s="35"/>
      <c r="C324" s="187" t="s">
        <v>1070</v>
      </c>
      <c r="D324" s="187" t="s">
        <v>155</v>
      </c>
      <c r="E324" s="188" t="s">
        <v>2368</v>
      </c>
      <c r="F324" s="189" t="s">
        <v>2369</v>
      </c>
      <c r="G324" s="190" t="s">
        <v>170</v>
      </c>
      <c r="H324" s="191">
        <v>4</v>
      </c>
      <c r="I324" s="192"/>
      <c r="J324" s="193">
        <f t="shared" si="20"/>
        <v>0</v>
      </c>
      <c r="K324" s="194"/>
      <c r="L324" s="39"/>
      <c r="M324" s="195" t="s">
        <v>1</v>
      </c>
      <c r="N324" s="196" t="s">
        <v>42</v>
      </c>
      <c r="O324" s="71"/>
      <c r="P324" s="197">
        <f t="shared" si="21"/>
        <v>0</v>
      </c>
      <c r="Q324" s="197">
        <v>0</v>
      </c>
      <c r="R324" s="197">
        <f t="shared" si="22"/>
        <v>0</v>
      </c>
      <c r="S324" s="197">
        <v>0</v>
      </c>
      <c r="T324" s="198">
        <f t="shared" si="23"/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9" t="s">
        <v>235</v>
      </c>
      <c r="AT324" s="199" t="s">
        <v>155</v>
      </c>
      <c r="AU324" s="199" t="s">
        <v>87</v>
      </c>
      <c r="AY324" s="17" t="s">
        <v>152</v>
      </c>
      <c r="BE324" s="200">
        <f t="shared" si="24"/>
        <v>0</v>
      </c>
      <c r="BF324" s="200">
        <f t="shared" si="25"/>
        <v>0</v>
      </c>
      <c r="BG324" s="200">
        <f t="shared" si="26"/>
        <v>0</v>
      </c>
      <c r="BH324" s="200">
        <f t="shared" si="27"/>
        <v>0</v>
      </c>
      <c r="BI324" s="200">
        <f t="shared" si="28"/>
        <v>0</v>
      </c>
      <c r="BJ324" s="17" t="s">
        <v>85</v>
      </c>
      <c r="BK324" s="200">
        <f t="shared" si="29"/>
        <v>0</v>
      </c>
      <c r="BL324" s="17" t="s">
        <v>235</v>
      </c>
      <c r="BM324" s="199" t="s">
        <v>2370</v>
      </c>
    </row>
    <row r="325" spans="1:65" s="2" customFormat="1" ht="16.5" customHeight="1">
      <c r="A325" s="34"/>
      <c r="B325" s="35"/>
      <c r="C325" s="228" t="s">
        <v>1075</v>
      </c>
      <c r="D325" s="228" t="s">
        <v>263</v>
      </c>
      <c r="E325" s="229" t="s">
        <v>2372</v>
      </c>
      <c r="F325" s="230" t="s">
        <v>2373</v>
      </c>
      <c r="G325" s="231" t="s">
        <v>170</v>
      </c>
      <c r="H325" s="232">
        <v>1</v>
      </c>
      <c r="I325" s="233"/>
      <c r="J325" s="234">
        <f t="shared" si="20"/>
        <v>0</v>
      </c>
      <c r="K325" s="235"/>
      <c r="L325" s="236"/>
      <c r="M325" s="237" t="s">
        <v>1</v>
      </c>
      <c r="N325" s="238" t="s">
        <v>42</v>
      </c>
      <c r="O325" s="71"/>
      <c r="P325" s="197">
        <f t="shared" si="21"/>
        <v>0</v>
      </c>
      <c r="Q325" s="197">
        <v>2.2000000000000001E-3</v>
      </c>
      <c r="R325" s="197">
        <f t="shared" si="22"/>
        <v>2.2000000000000001E-3</v>
      </c>
      <c r="S325" s="197">
        <v>0</v>
      </c>
      <c r="T325" s="198">
        <f t="shared" si="23"/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9" t="s">
        <v>285</v>
      </c>
      <c r="AT325" s="199" t="s">
        <v>263</v>
      </c>
      <c r="AU325" s="199" t="s">
        <v>87</v>
      </c>
      <c r="AY325" s="17" t="s">
        <v>152</v>
      </c>
      <c r="BE325" s="200">
        <f t="shared" si="24"/>
        <v>0</v>
      </c>
      <c r="BF325" s="200">
        <f t="shared" si="25"/>
        <v>0</v>
      </c>
      <c r="BG325" s="200">
        <f t="shared" si="26"/>
        <v>0</v>
      </c>
      <c r="BH325" s="200">
        <f t="shared" si="27"/>
        <v>0</v>
      </c>
      <c r="BI325" s="200">
        <f t="shared" si="28"/>
        <v>0</v>
      </c>
      <c r="BJ325" s="17" t="s">
        <v>85</v>
      </c>
      <c r="BK325" s="200">
        <f t="shared" si="29"/>
        <v>0</v>
      </c>
      <c r="BL325" s="17" t="s">
        <v>235</v>
      </c>
      <c r="BM325" s="199" t="s">
        <v>2374</v>
      </c>
    </row>
    <row r="326" spans="1:65" s="2" customFormat="1" ht="16.5" customHeight="1">
      <c r="A326" s="34"/>
      <c r="B326" s="35"/>
      <c r="C326" s="228" t="s">
        <v>1080</v>
      </c>
      <c r="D326" s="228" t="s">
        <v>263</v>
      </c>
      <c r="E326" s="229" t="s">
        <v>2384</v>
      </c>
      <c r="F326" s="230" t="s">
        <v>2385</v>
      </c>
      <c r="G326" s="231" t="s">
        <v>170</v>
      </c>
      <c r="H326" s="232">
        <v>3</v>
      </c>
      <c r="I326" s="233"/>
      <c r="J326" s="234">
        <f t="shared" si="20"/>
        <v>0</v>
      </c>
      <c r="K326" s="235"/>
      <c r="L326" s="236"/>
      <c r="M326" s="237" t="s">
        <v>1</v>
      </c>
      <c r="N326" s="238" t="s">
        <v>42</v>
      </c>
      <c r="O326" s="71"/>
      <c r="P326" s="197">
        <f t="shared" si="21"/>
        <v>0</v>
      </c>
      <c r="Q326" s="197">
        <v>2.2000000000000001E-3</v>
      </c>
      <c r="R326" s="197">
        <f t="shared" si="22"/>
        <v>6.6E-3</v>
      </c>
      <c r="S326" s="197">
        <v>0</v>
      </c>
      <c r="T326" s="198">
        <f t="shared" si="23"/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9" t="s">
        <v>285</v>
      </c>
      <c r="AT326" s="199" t="s">
        <v>263</v>
      </c>
      <c r="AU326" s="199" t="s">
        <v>87</v>
      </c>
      <c r="AY326" s="17" t="s">
        <v>152</v>
      </c>
      <c r="BE326" s="200">
        <f t="shared" si="24"/>
        <v>0</v>
      </c>
      <c r="BF326" s="200">
        <f t="shared" si="25"/>
        <v>0</v>
      </c>
      <c r="BG326" s="200">
        <f t="shared" si="26"/>
        <v>0</v>
      </c>
      <c r="BH326" s="200">
        <f t="shared" si="27"/>
        <v>0</v>
      </c>
      <c r="BI326" s="200">
        <f t="shared" si="28"/>
        <v>0</v>
      </c>
      <c r="BJ326" s="17" t="s">
        <v>85</v>
      </c>
      <c r="BK326" s="200">
        <f t="shared" si="29"/>
        <v>0</v>
      </c>
      <c r="BL326" s="17" t="s">
        <v>235</v>
      </c>
      <c r="BM326" s="199" t="s">
        <v>2386</v>
      </c>
    </row>
    <row r="327" spans="1:65" s="2" customFormat="1" ht="24.2" customHeight="1">
      <c r="A327" s="34"/>
      <c r="B327" s="35"/>
      <c r="C327" s="187" t="s">
        <v>1084</v>
      </c>
      <c r="D327" s="187" t="s">
        <v>155</v>
      </c>
      <c r="E327" s="188" t="s">
        <v>2388</v>
      </c>
      <c r="F327" s="189" t="s">
        <v>2389</v>
      </c>
      <c r="G327" s="190" t="s">
        <v>170</v>
      </c>
      <c r="H327" s="191">
        <v>4</v>
      </c>
      <c r="I327" s="192"/>
      <c r="J327" s="193">
        <f t="shared" si="20"/>
        <v>0</v>
      </c>
      <c r="K327" s="194"/>
      <c r="L327" s="39"/>
      <c r="M327" s="195" t="s">
        <v>1</v>
      </c>
      <c r="N327" s="196" t="s">
        <v>42</v>
      </c>
      <c r="O327" s="71"/>
      <c r="P327" s="197">
        <f t="shared" si="21"/>
        <v>0</v>
      </c>
      <c r="Q327" s="197">
        <v>0</v>
      </c>
      <c r="R327" s="197">
        <f t="shared" si="22"/>
        <v>0</v>
      </c>
      <c r="S327" s="197">
        <v>2.4E-2</v>
      </c>
      <c r="T327" s="198">
        <f t="shared" si="23"/>
        <v>9.6000000000000002E-2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9" t="s">
        <v>159</v>
      </c>
      <c r="AT327" s="199" t="s">
        <v>155</v>
      </c>
      <c r="AU327" s="199" t="s">
        <v>87</v>
      </c>
      <c r="AY327" s="17" t="s">
        <v>152</v>
      </c>
      <c r="BE327" s="200">
        <f t="shared" si="24"/>
        <v>0</v>
      </c>
      <c r="BF327" s="200">
        <f t="shared" si="25"/>
        <v>0</v>
      </c>
      <c r="BG327" s="200">
        <f t="shared" si="26"/>
        <v>0</v>
      </c>
      <c r="BH327" s="200">
        <f t="shared" si="27"/>
        <v>0</v>
      </c>
      <c r="BI327" s="200">
        <f t="shared" si="28"/>
        <v>0</v>
      </c>
      <c r="BJ327" s="17" t="s">
        <v>85</v>
      </c>
      <c r="BK327" s="200">
        <f t="shared" si="29"/>
        <v>0</v>
      </c>
      <c r="BL327" s="17" t="s">
        <v>159</v>
      </c>
      <c r="BM327" s="199" t="s">
        <v>2390</v>
      </c>
    </row>
    <row r="328" spans="1:65" s="2" customFormat="1" ht="24.2" customHeight="1">
      <c r="A328" s="34"/>
      <c r="B328" s="35"/>
      <c r="C328" s="187" t="s">
        <v>1088</v>
      </c>
      <c r="D328" s="187" t="s">
        <v>155</v>
      </c>
      <c r="E328" s="188" t="s">
        <v>2436</v>
      </c>
      <c r="F328" s="189" t="s">
        <v>2437</v>
      </c>
      <c r="G328" s="190" t="s">
        <v>307</v>
      </c>
      <c r="H328" s="239"/>
      <c r="I328" s="192"/>
      <c r="J328" s="193">
        <f t="shared" si="20"/>
        <v>0</v>
      </c>
      <c r="K328" s="194"/>
      <c r="L328" s="39"/>
      <c r="M328" s="195" t="s">
        <v>1</v>
      </c>
      <c r="N328" s="196" t="s">
        <v>42</v>
      </c>
      <c r="O328" s="71"/>
      <c r="P328" s="197">
        <f t="shared" si="21"/>
        <v>0</v>
      </c>
      <c r="Q328" s="197">
        <v>0</v>
      </c>
      <c r="R328" s="197">
        <f t="shared" si="22"/>
        <v>0</v>
      </c>
      <c r="S328" s="197">
        <v>0</v>
      </c>
      <c r="T328" s="198">
        <f t="shared" si="23"/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9" t="s">
        <v>235</v>
      </c>
      <c r="AT328" s="199" t="s">
        <v>155</v>
      </c>
      <c r="AU328" s="199" t="s">
        <v>87</v>
      </c>
      <c r="AY328" s="17" t="s">
        <v>152</v>
      </c>
      <c r="BE328" s="200">
        <f t="shared" si="24"/>
        <v>0</v>
      </c>
      <c r="BF328" s="200">
        <f t="shared" si="25"/>
        <v>0</v>
      </c>
      <c r="BG328" s="200">
        <f t="shared" si="26"/>
        <v>0</v>
      </c>
      <c r="BH328" s="200">
        <f t="shared" si="27"/>
        <v>0</v>
      </c>
      <c r="BI328" s="200">
        <f t="shared" si="28"/>
        <v>0</v>
      </c>
      <c r="BJ328" s="17" t="s">
        <v>85</v>
      </c>
      <c r="BK328" s="200">
        <f t="shared" si="29"/>
        <v>0</v>
      </c>
      <c r="BL328" s="17" t="s">
        <v>235</v>
      </c>
      <c r="BM328" s="199" t="s">
        <v>2438</v>
      </c>
    </row>
    <row r="329" spans="1:65" s="12" customFormat="1" ht="22.9" customHeight="1">
      <c r="B329" s="171"/>
      <c r="C329" s="172"/>
      <c r="D329" s="173" t="s">
        <v>76</v>
      </c>
      <c r="E329" s="185" t="s">
        <v>545</v>
      </c>
      <c r="F329" s="185" t="s">
        <v>546</v>
      </c>
      <c r="G329" s="172"/>
      <c r="H329" s="172"/>
      <c r="I329" s="175"/>
      <c r="J329" s="186">
        <f>BK329</f>
        <v>0</v>
      </c>
      <c r="K329" s="172"/>
      <c r="L329" s="177"/>
      <c r="M329" s="178"/>
      <c r="N329" s="179"/>
      <c r="O329" s="179"/>
      <c r="P329" s="180">
        <f>SUM(P330:P331)</f>
        <v>0</v>
      </c>
      <c r="Q329" s="179"/>
      <c r="R329" s="180">
        <f>SUM(R330:R331)</f>
        <v>0</v>
      </c>
      <c r="S329" s="179"/>
      <c r="T329" s="181">
        <f>SUM(T330:T331)</f>
        <v>0.02</v>
      </c>
      <c r="AR329" s="182" t="s">
        <v>87</v>
      </c>
      <c r="AT329" s="183" t="s">
        <v>76</v>
      </c>
      <c r="AU329" s="183" t="s">
        <v>85</v>
      </c>
      <c r="AY329" s="182" t="s">
        <v>152</v>
      </c>
      <c r="BK329" s="184">
        <f>SUM(BK330:BK331)</f>
        <v>0</v>
      </c>
    </row>
    <row r="330" spans="1:65" s="2" customFormat="1" ht="24.2" customHeight="1">
      <c r="A330" s="34"/>
      <c r="B330" s="35"/>
      <c r="C330" s="187" t="s">
        <v>1092</v>
      </c>
      <c r="D330" s="187" t="s">
        <v>155</v>
      </c>
      <c r="E330" s="188" t="s">
        <v>1576</v>
      </c>
      <c r="F330" s="189" t="s">
        <v>1577</v>
      </c>
      <c r="G330" s="190" t="s">
        <v>1144</v>
      </c>
      <c r="H330" s="191">
        <v>20</v>
      </c>
      <c r="I330" s="192"/>
      <c r="J330" s="193">
        <f>ROUND(I330*H330,2)</f>
        <v>0</v>
      </c>
      <c r="K330" s="194"/>
      <c r="L330" s="39"/>
      <c r="M330" s="195" t="s">
        <v>1</v>
      </c>
      <c r="N330" s="196" t="s">
        <v>42</v>
      </c>
      <c r="O330" s="71"/>
      <c r="P330" s="197">
        <f>O330*H330</f>
        <v>0</v>
      </c>
      <c r="Q330" s="197">
        <v>0</v>
      </c>
      <c r="R330" s="197">
        <f>Q330*H330</f>
        <v>0</v>
      </c>
      <c r="S330" s="197">
        <v>1E-3</v>
      </c>
      <c r="T330" s="198">
        <f>S330*H330</f>
        <v>0.02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9" t="s">
        <v>235</v>
      </c>
      <c r="AT330" s="199" t="s">
        <v>155</v>
      </c>
      <c r="AU330" s="199" t="s">
        <v>87</v>
      </c>
      <c r="AY330" s="17" t="s">
        <v>152</v>
      </c>
      <c r="BE330" s="200">
        <f>IF(N330="základní",J330,0)</f>
        <v>0</v>
      </c>
      <c r="BF330" s="200">
        <f>IF(N330="snížená",J330,0)</f>
        <v>0</v>
      </c>
      <c r="BG330" s="200">
        <f>IF(N330="zákl. přenesená",J330,0)</f>
        <v>0</v>
      </c>
      <c r="BH330" s="200">
        <f>IF(N330="sníž. přenesená",J330,0)</f>
        <v>0</v>
      </c>
      <c r="BI330" s="200">
        <f>IF(N330="nulová",J330,0)</f>
        <v>0</v>
      </c>
      <c r="BJ330" s="17" t="s">
        <v>85</v>
      </c>
      <c r="BK330" s="200">
        <f>ROUND(I330*H330,2)</f>
        <v>0</v>
      </c>
      <c r="BL330" s="17" t="s">
        <v>235</v>
      </c>
      <c r="BM330" s="199" t="s">
        <v>2459</v>
      </c>
    </row>
    <row r="331" spans="1:65" s="2" customFormat="1" ht="24.2" customHeight="1">
      <c r="A331" s="34"/>
      <c r="B331" s="35"/>
      <c r="C331" s="187" t="s">
        <v>1096</v>
      </c>
      <c r="D331" s="187" t="s">
        <v>155</v>
      </c>
      <c r="E331" s="188" t="s">
        <v>1579</v>
      </c>
      <c r="F331" s="189" t="s">
        <v>1580</v>
      </c>
      <c r="G331" s="190" t="s">
        <v>307</v>
      </c>
      <c r="H331" s="239"/>
      <c r="I331" s="192"/>
      <c r="J331" s="193">
        <f>ROUND(I331*H331,2)</f>
        <v>0</v>
      </c>
      <c r="K331" s="194"/>
      <c r="L331" s="39"/>
      <c r="M331" s="195" t="s">
        <v>1</v>
      </c>
      <c r="N331" s="196" t="s">
        <v>42</v>
      </c>
      <c r="O331" s="71"/>
      <c r="P331" s="197">
        <f>O331*H331</f>
        <v>0</v>
      </c>
      <c r="Q331" s="197">
        <v>0</v>
      </c>
      <c r="R331" s="197">
        <f>Q331*H331</f>
        <v>0</v>
      </c>
      <c r="S331" s="197">
        <v>0</v>
      </c>
      <c r="T331" s="19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9" t="s">
        <v>235</v>
      </c>
      <c r="AT331" s="199" t="s">
        <v>155</v>
      </c>
      <c r="AU331" s="199" t="s">
        <v>87</v>
      </c>
      <c r="AY331" s="17" t="s">
        <v>152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7" t="s">
        <v>85</v>
      </c>
      <c r="BK331" s="200">
        <f>ROUND(I331*H331,2)</f>
        <v>0</v>
      </c>
      <c r="BL331" s="17" t="s">
        <v>235</v>
      </c>
      <c r="BM331" s="199" t="s">
        <v>2463</v>
      </c>
    </row>
    <row r="332" spans="1:65" s="12" customFormat="1" ht="22.9" customHeight="1">
      <c r="B332" s="171"/>
      <c r="C332" s="172"/>
      <c r="D332" s="173" t="s">
        <v>76</v>
      </c>
      <c r="E332" s="185" t="s">
        <v>2464</v>
      </c>
      <c r="F332" s="185" t="s">
        <v>2465</v>
      </c>
      <c r="G332" s="172"/>
      <c r="H332" s="172"/>
      <c r="I332" s="175"/>
      <c r="J332" s="186">
        <f>BK332</f>
        <v>0</v>
      </c>
      <c r="K332" s="172"/>
      <c r="L332" s="177"/>
      <c r="M332" s="178"/>
      <c r="N332" s="179"/>
      <c r="O332" s="179"/>
      <c r="P332" s="180">
        <f>SUM(P333:P344)</f>
        <v>0</v>
      </c>
      <c r="Q332" s="179"/>
      <c r="R332" s="180">
        <f>SUM(R333:R344)</f>
        <v>0.73527399999999998</v>
      </c>
      <c r="S332" s="179"/>
      <c r="T332" s="181">
        <f>SUM(T333:T344)</f>
        <v>0</v>
      </c>
      <c r="AR332" s="182" t="s">
        <v>87</v>
      </c>
      <c r="AT332" s="183" t="s">
        <v>76</v>
      </c>
      <c r="AU332" s="183" t="s">
        <v>85</v>
      </c>
      <c r="AY332" s="182" t="s">
        <v>152</v>
      </c>
      <c r="BK332" s="184">
        <f>SUM(BK333:BK344)</f>
        <v>0</v>
      </c>
    </row>
    <row r="333" spans="1:65" s="2" customFormat="1" ht="16.5" customHeight="1">
      <c r="A333" s="34"/>
      <c r="B333" s="35"/>
      <c r="C333" s="187" t="s">
        <v>1102</v>
      </c>
      <c r="D333" s="187" t="s">
        <v>155</v>
      </c>
      <c r="E333" s="188" t="s">
        <v>2467</v>
      </c>
      <c r="F333" s="189" t="s">
        <v>2468</v>
      </c>
      <c r="G333" s="190" t="s">
        <v>165</v>
      </c>
      <c r="H333" s="191">
        <v>13.2</v>
      </c>
      <c r="I333" s="192"/>
      <c r="J333" s="193">
        <f>ROUND(I333*H333,2)</f>
        <v>0</v>
      </c>
      <c r="K333" s="194"/>
      <c r="L333" s="39"/>
      <c r="M333" s="195" t="s">
        <v>1</v>
      </c>
      <c r="N333" s="196" t="s">
        <v>42</v>
      </c>
      <c r="O333" s="71"/>
      <c r="P333" s="197">
        <f>O333*H333</f>
        <v>0</v>
      </c>
      <c r="Q333" s="197">
        <v>0</v>
      </c>
      <c r="R333" s="197">
        <f>Q333*H333</f>
        <v>0</v>
      </c>
      <c r="S333" s="197">
        <v>0</v>
      </c>
      <c r="T333" s="19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9" t="s">
        <v>235</v>
      </c>
      <c r="AT333" s="199" t="s">
        <v>155</v>
      </c>
      <c r="AU333" s="199" t="s">
        <v>87</v>
      </c>
      <c r="AY333" s="17" t="s">
        <v>152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7" t="s">
        <v>85</v>
      </c>
      <c r="BK333" s="200">
        <f>ROUND(I333*H333,2)</f>
        <v>0</v>
      </c>
      <c r="BL333" s="17" t="s">
        <v>235</v>
      </c>
      <c r="BM333" s="199" t="s">
        <v>2469</v>
      </c>
    </row>
    <row r="334" spans="1:65" s="13" customFormat="1" ht="11.25">
      <c r="B334" s="201"/>
      <c r="C334" s="202"/>
      <c r="D334" s="203" t="s">
        <v>161</v>
      </c>
      <c r="E334" s="204" t="s">
        <v>1</v>
      </c>
      <c r="F334" s="205" t="s">
        <v>3142</v>
      </c>
      <c r="G334" s="202"/>
      <c r="H334" s="206">
        <v>13.2</v>
      </c>
      <c r="I334" s="207"/>
      <c r="J334" s="202"/>
      <c r="K334" s="202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161</v>
      </c>
      <c r="AU334" s="212" t="s">
        <v>87</v>
      </c>
      <c r="AV334" s="13" t="s">
        <v>87</v>
      </c>
      <c r="AW334" s="13" t="s">
        <v>34</v>
      </c>
      <c r="AX334" s="13" t="s">
        <v>85</v>
      </c>
      <c r="AY334" s="212" t="s">
        <v>152</v>
      </c>
    </row>
    <row r="335" spans="1:65" s="2" customFormat="1" ht="16.5" customHeight="1">
      <c r="A335" s="34"/>
      <c r="B335" s="35"/>
      <c r="C335" s="187" t="s">
        <v>1106</v>
      </c>
      <c r="D335" s="187" t="s">
        <v>155</v>
      </c>
      <c r="E335" s="188" t="s">
        <v>2472</v>
      </c>
      <c r="F335" s="189" t="s">
        <v>2473</v>
      </c>
      <c r="G335" s="190" t="s">
        <v>165</v>
      </c>
      <c r="H335" s="191">
        <v>13.2</v>
      </c>
      <c r="I335" s="192"/>
      <c r="J335" s="193">
        <f>ROUND(I335*H335,2)</f>
        <v>0</v>
      </c>
      <c r="K335" s="194"/>
      <c r="L335" s="39"/>
      <c r="M335" s="195" t="s">
        <v>1</v>
      </c>
      <c r="N335" s="196" t="s">
        <v>42</v>
      </c>
      <c r="O335" s="71"/>
      <c r="P335" s="197">
        <f>O335*H335</f>
        <v>0</v>
      </c>
      <c r="Q335" s="197">
        <v>2.9999999999999997E-4</v>
      </c>
      <c r="R335" s="197">
        <f>Q335*H335</f>
        <v>3.9599999999999991E-3</v>
      </c>
      <c r="S335" s="197">
        <v>0</v>
      </c>
      <c r="T335" s="19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9" t="s">
        <v>235</v>
      </c>
      <c r="AT335" s="199" t="s">
        <v>155</v>
      </c>
      <c r="AU335" s="199" t="s">
        <v>87</v>
      </c>
      <c r="AY335" s="17" t="s">
        <v>152</v>
      </c>
      <c r="BE335" s="200">
        <f>IF(N335="základní",J335,0)</f>
        <v>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7" t="s">
        <v>85</v>
      </c>
      <c r="BK335" s="200">
        <f>ROUND(I335*H335,2)</f>
        <v>0</v>
      </c>
      <c r="BL335" s="17" t="s">
        <v>235</v>
      </c>
      <c r="BM335" s="199" t="s">
        <v>2474</v>
      </c>
    </row>
    <row r="336" spans="1:65" s="2" customFormat="1" ht="24.2" customHeight="1">
      <c r="A336" s="34"/>
      <c r="B336" s="35"/>
      <c r="C336" s="187" t="s">
        <v>886</v>
      </c>
      <c r="D336" s="187" t="s">
        <v>155</v>
      </c>
      <c r="E336" s="188" t="s">
        <v>2476</v>
      </c>
      <c r="F336" s="189" t="s">
        <v>2477</v>
      </c>
      <c r="G336" s="190" t="s">
        <v>165</v>
      </c>
      <c r="H336" s="191">
        <v>13.2</v>
      </c>
      <c r="I336" s="192"/>
      <c r="J336" s="193">
        <f>ROUND(I336*H336,2)</f>
        <v>0</v>
      </c>
      <c r="K336" s="194"/>
      <c r="L336" s="39"/>
      <c r="M336" s="195" t="s">
        <v>1</v>
      </c>
      <c r="N336" s="196" t="s">
        <v>42</v>
      </c>
      <c r="O336" s="71"/>
      <c r="P336" s="197">
        <f>O336*H336</f>
        <v>0</v>
      </c>
      <c r="Q336" s="197">
        <v>2.5499999999999998E-2</v>
      </c>
      <c r="R336" s="197">
        <f>Q336*H336</f>
        <v>0.33659999999999995</v>
      </c>
      <c r="S336" s="197">
        <v>0</v>
      </c>
      <c r="T336" s="19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9" t="s">
        <v>235</v>
      </c>
      <c r="AT336" s="199" t="s">
        <v>155</v>
      </c>
      <c r="AU336" s="199" t="s">
        <v>87</v>
      </c>
      <c r="AY336" s="17" t="s">
        <v>152</v>
      </c>
      <c r="BE336" s="200">
        <f>IF(N336="základní",J336,0)</f>
        <v>0</v>
      </c>
      <c r="BF336" s="200">
        <f>IF(N336="snížená",J336,0)</f>
        <v>0</v>
      </c>
      <c r="BG336" s="200">
        <f>IF(N336="zákl. přenesená",J336,0)</f>
        <v>0</v>
      </c>
      <c r="BH336" s="200">
        <f>IF(N336="sníž. přenesená",J336,0)</f>
        <v>0</v>
      </c>
      <c r="BI336" s="200">
        <f>IF(N336="nulová",J336,0)</f>
        <v>0</v>
      </c>
      <c r="BJ336" s="17" t="s">
        <v>85</v>
      </c>
      <c r="BK336" s="200">
        <f>ROUND(I336*H336,2)</f>
        <v>0</v>
      </c>
      <c r="BL336" s="17" t="s">
        <v>235</v>
      </c>
      <c r="BM336" s="199" t="s">
        <v>2478</v>
      </c>
    </row>
    <row r="337" spans="1:65" s="2" customFormat="1" ht="37.9" customHeight="1">
      <c r="A337" s="34"/>
      <c r="B337" s="35"/>
      <c r="C337" s="187" t="s">
        <v>1113</v>
      </c>
      <c r="D337" s="187" t="s">
        <v>155</v>
      </c>
      <c r="E337" s="188" t="s">
        <v>2490</v>
      </c>
      <c r="F337" s="189" t="s">
        <v>2491</v>
      </c>
      <c r="G337" s="190" t="s">
        <v>165</v>
      </c>
      <c r="H337" s="191">
        <v>13.2</v>
      </c>
      <c r="I337" s="192"/>
      <c r="J337" s="193">
        <f>ROUND(I337*H337,2)</f>
        <v>0</v>
      </c>
      <c r="K337" s="194"/>
      <c r="L337" s="39"/>
      <c r="M337" s="195" t="s">
        <v>1</v>
      </c>
      <c r="N337" s="196" t="s">
        <v>42</v>
      </c>
      <c r="O337" s="71"/>
      <c r="P337" s="197">
        <f>O337*H337</f>
        <v>0</v>
      </c>
      <c r="Q337" s="197">
        <v>6.8900000000000003E-3</v>
      </c>
      <c r="R337" s="197">
        <f>Q337*H337</f>
        <v>9.0948000000000001E-2</v>
      </c>
      <c r="S337" s="197">
        <v>0</v>
      </c>
      <c r="T337" s="19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9" t="s">
        <v>235</v>
      </c>
      <c r="AT337" s="199" t="s">
        <v>155</v>
      </c>
      <c r="AU337" s="199" t="s">
        <v>87</v>
      </c>
      <c r="AY337" s="17" t="s">
        <v>152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7" t="s">
        <v>85</v>
      </c>
      <c r="BK337" s="200">
        <f>ROUND(I337*H337,2)</f>
        <v>0</v>
      </c>
      <c r="BL337" s="17" t="s">
        <v>235</v>
      </c>
      <c r="BM337" s="199" t="s">
        <v>2492</v>
      </c>
    </row>
    <row r="338" spans="1:65" s="2" customFormat="1" ht="37.9" customHeight="1">
      <c r="A338" s="34"/>
      <c r="B338" s="35"/>
      <c r="C338" s="228" t="s">
        <v>1117</v>
      </c>
      <c r="D338" s="228" t="s">
        <v>263</v>
      </c>
      <c r="E338" s="229" t="s">
        <v>2494</v>
      </c>
      <c r="F338" s="230" t="s">
        <v>2495</v>
      </c>
      <c r="G338" s="231" t="s">
        <v>165</v>
      </c>
      <c r="H338" s="232">
        <v>14.52</v>
      </c>
      <c r="I338" s="233"/>
      <c r="J338" s="234">
        <f>ROUND(I338*H338,2)</f>
        <v>0</v>
      </c>
      <c r="K338" s="235"/>
      <c r="L338" s="236"/>
      <c r="M338" s="237" t="s">
        <v>1</v>
      </c>
      <c r="N338" s="238" t="s">
        <v>42</v>
      </c>
      <c r="O338" s="71"/>
      <c r="P338" s="197">
        <f>O338*H338</f>
        <v>0</v>
      </c>
      <c r="Q338" s="197">
        <v>1.9199999999999998E-2</v>
      </c>
      <c r="R338" s="197">
        <f>Q338*H338</f>
        <v>0.27878399999999998</v>
      </c>
      <c r="S338" s="197">
        <v>0</v>
      </c>
      <c r="T338" s="19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9" t="s">
        <v>285</v>
      </c>
      <c r="AT338" s="199" t="s">
        <v>263</v>
      </c>
      <c r="AU338" s="199" t="s">
        <v>87</v>
      </c>
      <c r="AY338" s="17" t="s">
        <v>152</v>
      </c>
      <c r="BE338" s="200">
        <f>IF(N338="základní",J338,0)</f>
        <v>0</v>
      </c>
      <c r="BF338" s="200">
        <f>IF(N338="snížená",J338,0)</f>
        <v>0</v>
      </c>
      <c r="BG338" s="200">
        <f>IF(N338="zákl. přenesená",J338,0)</f>
        <v>0</v>
      </c>
      <c r="BH338" s="200">
        <f>IF(N338="sníž. přenesená",J338,0)</f>
        <v>0</v>
      </c>
      <c r="BI338" s="200">
        <f>IF(N338="nulová",J338,0)</f>
        <v>0</v>
      </c>
      <c r="BJ338" s="17" t="s">
        <v>85</v>
      </c>
      <c r="BK338" s="200">
        <f>ROUND(I338*H338,2)</f>
        <v>0</v>
      </c>
      <c r="BL338" s="17" t="s">
        <v>235</v>
      </c>
      <c r="BM338" s="199" t="s">
        <v>2496</v>
      </c>
    </row>
    <row r="339" spans="1:65" s="13" customFormat="1" ht="11.25">
      <c r="B339" s="201"/>
      <c r="C339" s="202"/>
      <c r="D339" s="203" t="s">
        <v>161</v>
      </c>
      <c r="E339" s="202"/>
      <c r="F339" s="205" t="s">
        <v>3243</v>
      </c>
      <c r="G339" s="202"/>
      <c r="H339" s="206">
        <v>14.52</v>
      </c>
      <c r="I339" s="207"/>
      <c r="J339" s="202"/>
      <c r="K339" s="202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161</v>
      </c>
      <c r="AU339" s="212" t="s">
        <v>87</v>
      </c>
      <c r="AV339" s="13" t="s">
        <v>87</v>
      </c>
      <c r="AW339" s="13" t="s">
        <v>4</v>
      </c>
      <c r="AX339" s="13" t="s">
        <v>85</v>
      </c>
      <c r="AY339" s="212" t="s">
        <v>152</v>
      </c>
    </row>
    <row r="340" spans="1:65" s="2" customFormat="1" ht="24.2" customHeight="1">
      <c r="A340" s="34"/>
      <c r="B340" s="35"/>
      <c r="C340" s="187" t="s">
        <v>1122</v>
      </c>
      <c r="D340" s="187" t="s">
        <v>155</v>
      </c>
      <c r="E340" s="188" t="s">
        <v>2499</v>
      </c>
      <c r="F340" s="189" t="s">
        <v>2500</v>
      </c>
      <c r="G340" s="190" t="s">
        <v>165</v>
      </c>
      <c r="H340" s="191">
        <v>13.2</v>
      </c>
      <c r="I340" s="192"/>
      <c r="J340" s="193">
        <f>ROUND(I340*H340,2)</f>
        <v>0</v>
      </c>
      <c r="K340" s="194"/>
      <c r="L340" s="39"/>
      <c r="M340" s="195" t="s">
        <v>1</v>
      </c>
      <c r="N340" s="196" t="s">
        <v>42</v>
      </c>
      <c r="O340" s="71"/>
      <c r="P340" s="197">
        <f>O340*H340</f>
        <v>0</v>
      </c>
      <c r="Q340" s="197">
        <v>1.5E-3</v>
      </c>
      <c r="R340" s="197">
        <f>Q340*H340</f>
        <v>1.9799999999999998E-2</v>
      </c>
      <c r="S340" s="197">
        <v>0</v>
      </c>
      <c r="T340" s="19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9" t="s">
        <v>235</v>
      </c>
      <c r="AT340" s="199" t="s">
        <v>155</v>
      </c>
      <c r="AU340" s="199" t="s">
        <v>87</v>
      </c>
      <c r="AY340" s="17" t="s">
        <v>152</v>
      </c>
      <c r="BE340" s="200">
        <f>IF(N340="základní",J340,0)</f>
        <v>0</v>
      </c>
      <c r="BF340" s="200">
        <f>IF(N340="snížená",J340,0)</f>
        <v>0</v>
      </c>
      <c r="BG340" s="200">
        <f>IF(N340="zákl. přenesená",J340,0)</f>
        <v>0</v>
      </c>
      <c r="BH340" s="200">
        <f>IF(N340="sníž. přenesená",J340,0)</f>
        <v>0</v>
      </c>
      <c r="BI340" s="200">
        <f>IF(N340="nulová",J340,0)</f>
        <v>0</v>
      </c>
      <c r="BJ340" s="17" t="s">
        <v>85</v>
      </c>
      <c r="BK340" s="200">
        <f>ROUND(I340*H340,2)</f>
        <v>0</v>
      </c>
      <c r="BL340" s="17" t="s">
        <v>235</v>
      </c>
      <c r="BM340" s="199" t="s">
        <v>2501</v>
      </c>
    </row>
    <row r="341" spans="1:65" s="2" customFormat="1" ht="16.5" customHeight="1">
      <c r="A341" s="34"/>
      <c r="B341" s="35"/>
      <c r="C341" s="187" t="s">
        <v>1127</v>
      </c>
      <c r="D341" s="187" t="s">
        <v>155</v>
      </c>
      <c r="E341" s="188" t="s">
        <v>2504</v>
      </c>
      <c r="F341" s="189" t="s">
        <v>2505</v>
      </c>
      <c r="G341" s="190" t="s">
        <v>198</v>
      </c>
      <c r="H341" s="191">
        <v>26.6</v>
      </c>
      <c r="I341" s="192"/>
      <c r="J341" s="193">
        <f>ROUND(I341*H341,2)</f>
        <v>0</v>
      </c>
      <c r="K341" s="194"/>
      <c r="L341" s="39"/>
      <c r="M341" s="195" t="s">
        <v>1</v>
      </c>
      <c r="N341" s="196" t="s">
        <v>42</v>
      </c>
      <c r="O341" s="71"/>
      <c r="P341" s="197">
        <f>O341*H341</f>
        <v>0</v>
      </c>
      <c r="Q341" s="197">
        <v>1.2E-4</v>
      </c>
      <c r="R341" s="197">
        <f>Q341*H341</f>
        <v>3.1920000000000004E-3</v>
      </c>
      <c r="S341" s="197">
        <v>0</v>
      </c>
      <c r="T341" s="19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235</v>
      </c>
      <c r="AT341" s="199" t="s">
        <v>155</v>
      </c>
      <c r="AU341" s="199" t="s">
        <v>87</v>
      </c>
      <c r="AY341" s="17" t="s">
        <v>152</v>
      </c>
      <c r="BE341" s="200">
        <f>IF(N341="základní",J341,0)</f>
        <v>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7" t="s">
        <v>85</v>
      </c>
      <c r="BK341" s="200">
        <f>ROUND(I341*H341,2)</f>
        <v>0</v>
      </c>
      <c r="BL341" s="17" t="s">
        <v>235</v>
      </c>
      <c r="BM341" s="199" t="s">
        <v>2506</v>
      </c>
    </row>
    <row r="342" spans="1:65" s="2" customFormat="1" ht="24.2" customHeight="1">
      <c r="A342" s="34"/>
      <c r="B342" s="35"/>
      <c r="C342" s="187" t="s">
        <v>1133</v>
      </c>
      <c r="D342" s="187" t="s">
        <v>155</v>
      </c>
      <c r="E342" s="188" t="s">
        <v>2508</v>
      </c>
      <c r="F342" s="189" t="s">
        <v>2509</v>
      </c>
      <c r="G342" s="190" t="s">
        <v>198</v>
      </c>
      <c r="H342" s="191">
        <v>26.6</v>
      </c>
      <c r="I342" s="192"/>
      <c r="J342" s="193">
        <f>ROUND(I342*H342,2)</f>
        <v>0</v>
      </c>
      <c r="K342" s="194"/>
      <c r="L342" s="39"/>
      <c r="M342" s="195" t="s">
        <v>1</v>
      </c>
      <c r="N342" s="196" t="s">
        <v>42</v>
      </c>
      <c r="O342" s="71"/>
      <c r="P342" s="197">
        <f>O342*H342</f>
        <v>0</v>
      </c>
      <c r="Q342" s="197">
        <v>5.0000000000000002E-5</v>
      </c>
      <c r="R342" s="197">
        <f>Q342*H342</f>
        <v>1.3300000000000002E-3</v>
      </c>
      <c r="S342" s="197">
        <v>0</v>
      </c>
      <c r="T342" s="19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9" t="s">
        <v>235</v>
      </c>
      <c r="AT342" s="199" t="s">
        <v>155</v>
      </c>
      <c r="AU342" s="199" t="s">
        <v>87</v>
      </c>
      <c r="AY342" s="17" t="s">
        <v>152</v>
      </c>
      <c r="BE342" s="200">
        <f>IF(N342="základní",J342,0)</f>
        <v>0</v>
      </c>
      <c r="BF342" s="200">
        <f>IF(N342="snížená",J342,0)</f>
        <v>0</v>
      </c>
      <c r="BG342" s="200">
        <f>IF(N342="zákl. přenesená",J342,0)</f>
        <v>0</v>
      </c>
      <c r="BH342" s="200">
        <f>IF(N342="sníž. přenesená",J342,0)</f>
        <v>0</v>
      </c>
      <c r="BI342" s="200">
        <f>IF(N342="nulová",J342,0)</f>
        <v>0</v>
      </c>
      <c r="BJ342" s="17" t="s">
        <v>85</v>
      </c>
      <c r="BK342" s="200">
        <f>ROUND(I342*H342,2)</f>
        <v>0</v>
      </c>
      <c r="BL342" s="17" t="s">
        <v>235</v>
      </c>
      <c r="BM342" s="199" t="s">
        <v>2510</v>
      </c>
    </row>
    <row r="343" spans="1:65" s="2" customFormat="1" ht="24.2" customHeight="1">
      <c r="A343" s="34"/>
      <c r="B343" s="35"/>
      <c r="C343" s="187" t="s">
        <v>1137</v>
      </c>
      <c r="D343" s="187" t="s">
        <v>155</v>
      </c>
      <c r="E343" s="188" t="s">
        <v>2512</v>
      </c>
      <c r="F343" s="189" t="s">
        <v>2513</v>
      </c>
      <c r="G343" s="190" t="s">
        <v>165</v>
      </c>
      <c r="H343" s="191">
        <v>13.2</v>
      </c>
      <c r="I343" s="192"/>
      <c r="J343" s="193">
        <f>ROUND(I343*H343,2)</f>
        <v>0</v>
      </c>
      <c r="K343" s="194"/>
      <c r="L343" s="39"/>
      <c r="M343" s="195" t="s">
        <v>1</v>
      </c>
      <c r="N343" s="196" t="s">
        <v>42</v>
      </c>
      <c r="O343" s="71"/>
      <c r="P343" s="197">
        <f>O343*H343</f>
        <v>0</v>
      </c>
      <c r="Q343" s="197">
        <v>5.0000000000000002E-5</v>
      </c>
      <c r="R343" s="197">
        <f>Q343*H343</f>
        <v>6.6E-4</v>
      </c>
      <c r="S343" s="197">
        <v>0</v>
      </c>
      <c r="T343" s="19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9" t="s">
        <v>235</v>
      </c>
      <c r="AT343" s="199" t="s">
        <v>155</v>
      </c>
      <c r="AU343" s="199" t="s">
        <v>87</v>
      </c>
      <c r="AY343" s="17" t="s">
        <v>152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7" t="s">
        <v>85</v>
      </c>
      <c r="BK343" s="200">
        <f>ROUND(I343*H343,2)</f>
        <v>0</v>
      </c>
      <c r="BL343" s="17" t="s">
        <v>235</v>
      </c>
      <c r="BM343" s="199" t="s">
        <v>2514</v>
      </c>
    </row>
    <row r="344" spans="1:65" s="2" customFormat="1" ht="24.2" customHeight="1">
      <c r="A344" s="34"/>
      <c r="B344" s="35"/>
      <c r="C344" s="187" t="s">
        <v>1141</v>
      </c>
      <c r="D344" s="187" t="s">
        <v>155</v>
      </c>
      <c r="E344" s="188" t="s">
        <v>2516</v>
      </c>
      <c r="F344" s="189" t="s">
        <v>2517</v>
      </c>
      <c r="G344" s="190" t="s">
        <v>307</v>
      </c>
      <c r="H344" s="239"/>
      <c r="I344" s="192"/>
      <c r="J344" s="193">
        <f>ROUND(I344*H344,2)</f>
        <v>0</v>
      </c>
      <c r="K344" s="194"/>
      <c r="L344" s="39"/>
      <c r="M344" s="195" t="s">
        <v>1</v>
      </c>
      <c r="N344" s="196" t="s">
        <v>42</v>
      </c>
      <c r="O344" s="71"/>
      <c r="P344" s="197">
        <f>O344*H344</f>
        <v>0</v>
      </c>
      <c r="Q344" s="197">
        <v>0</v>
      </c>
      <c r="R344" s="197">
        <f>Q344*H344</f>
        <v>0</v>
      </c>
      <c r="S344" s="197">
        <v>0</v>
      </c>
      <c r="T344" s="19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9" t="s">
        <v>235</v>
      </c>
      <c r="AT344" s="199" t="s">
        <v>155</v>
      </c>
      <c r="AU344" s="199" t="s">
        <v>87</v>
      </c>
      <c r="AY344" s="17" t="s">
        <v>152</v>
      </c>
      <c r="BE344" s="200">
        <f>IF(N344="základní",J344,0)</f>
        <v>0</v>
      </c>
      <c r="BF344" s="200">
        <f>IF(N344="snížená",J344,0)</f>
        <v>0</v>
      </c>
      <c r="BG344" s="200">
        <f>IF(N344="zákl. přenesená",J344,0)</f>
        <v>0</v>
      </c>
      <c r="BH344" s="200">
        <f>IF(N344="sníž. přenesená",J344,0)</f>
        <v>0</v>
      </c>
      <c r="BI344" s="200">
        <f>IF(N344="nulová",J344,0)</f>
        <v>0</v>
      </c>
      <c r="BJ344" s="17" t="s">
        <v>85</v>
      </c>
      <c r="BK344" s="200">
        <f>ROUND(I344*H344,2)</f>
        <v>0</v>
      </c>
      <c r="BL344" s="17" t="s">
        <v>235</v>
      </c>
      <c r="BM344" s="199" t="s">
        <v>2518</v>
      </c>
    </row>
    <row r="345" spans="1:65" s="12" customFormat="1" ht="22.9" customHeight="1">
      <c r="B345" s="171"/>
      <c r="C345" s="172"/>
      <c r="D345" s="173" t="s">
        <v>76</v>
      </c>
      <c r="E345" s="185" t="s">
        <v>2601</v>
      </c>
      <c r="F345" s="185" t="s">
        <v>2602</v>
      </c>
      <c r="G345" s="172"/>
      <c r="H345" s="172"/>
      <c r="I345" s="175"/>
      <c r="J345" s="186">
        <f>BK345</f>
        <v>0</v>
      </c>
      <c r="K345" s="172"/>
      <c r="L345" s="177"/>
      <c r="M345" s="178"/>
      <c r="N345" s="179"/>
      <c r="O345" s="179"/>
      <c r="P345" s="180">
        <f>SUM(P346:P375)</f>
        <v>0</v>
      </c>
      <c r="Q345" s="179"/>
      <c r="R345" s="180">
        <f>SUM(R346:R375)</f>
        <v>1.3143834000000001</v>
      </c>
      <c r="S345" s="179"/>
      <c r="T345" s="181">
        <f>SUM(T346:T375)</f>
        <v>0</v>
      </c>
      <c r="AR345" s="182" t="s">
        <v>87</v>
      </c>
      <c r="AT345" s="183" t="s">
        <v>76</v>
      </c>
      <c r="AU345" s="183" t="s">
        <v>85</v>
      </c>
      <c r="AY345" s="182" t="s">
        <v>152</v>
      </c>
      <c r="BK345" s="184">
        <f>SUM(BK346:BK375)</f>
        <v>0</v>
      </c>
    </row>
    <row r="346" spans="1:65" s="2" customFormat="1" ht="16.5" customHeight="1">
      <c r="A346" s="34"/>
      <c r="B346" s="35"/>
      <c r="C346" s="187" t="s">
        <v>1146</v>
      </c>
      <c r="D346" s="187" t="s">
        <v>155</v>
      </c>
      <c r="E346" s="188" t="s">
        <v>2604</v>
      </c>
      <c r="F346" s="189" t="s">
        <v>2605</v>
      </c>
      <c r="G346" s="190" t="s">
        <v>165</v>
      </c>
      <c r="H346" s="191">
        <v>58.52</v>
      </c>
      <c r="I346" s="192"/>
      <c r="J346" s="193">
        <f>ROUND(I346*H346,2)</f>
        <v>0</v>
      </c>
      <c r="K346" s="194"/>
      <c r="L346" s="39"/>
      <c r="M346" s="195" t="s">
        <v>1</v>
      </c>
      <c r="N346" s="196" t="s">
        <v>42</v>
      </c>
      <c r="O346" s="71"/>
      <c r="P346" s="197">
        <f>O346*H346</f>
        <v>0</v>
      </c>
      <c r="Q346" s="197">
        <v>0</v>
      </c>
      <c r="R346" s="197">
        <f>Q346*H346</f>
        <v>0</v>
      </c>
      <c r="S346" s="197">
        <v>0</v>
      </c>
      <c r="T346" s="19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9" t="s">
        <v>235</v>
      </c>
      <c r="AT346" s="199" t="s">
        <v>155</v>
      </c>
      <c r="AU346" s="199" t="s">
        <v>87</v>
      </c>
      <c r="AY346" s="17" t="s">
        <v>152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7" t="s">
        <v>85</v>
      </c>
      <c r="BK346" s="200">
        <f>ROUND(I346*H346,2)</f>
        <v>0</v>
      </c>
      <c r="BL346" s="17" t="s">
        <v>235</v>
      </c>
      <c r="BM346" s="199" t="s">
        <v>2606</v>
      </c>
    </row>
    <row r="347" spans="1:65" s="13" customFormat="1" ht="11.25">
      <c r="B347" s="201"/>
      <c r="C347" s="202"/>
      <c r="D347" s="203" t="s">
        <v>161</v>
      </c>
      <c r="E347" s="204" t="s">
        <v>1</v>
      </c>
      <c r="F347" s="205" t="s">
        <v>3244</v>
      </c>
      <c r="G347" s="202"/>
      <c r="H347" s="206">
        <v>58.52</v>
      </c>
      <c r="I347" s="207"/>
      <c r="J347" s="202"/>
      <c r="K347" s="202"/>
      <c r="L347" s="208"/>
      <c r="M347" s="209"/>
      <c r="N347" s="210"/>
      <c r="O347" s="210"/>
      <c r="P347" s="210"/>
      <c r="Q347" s="210"/>
      <c r="R347" s="210"/>
      <c r="S347" s="210"/>
      <c r="T347" s="211"/>
      <c r="AT347" s="212" t="s">
        <v>161</v>
      </c>
      <c r="AU347" s="212" t="s">
        <v>87</v>
      </c>
      <c r="AV347" s="13" t="s">
        <v>87</v>
      </c>
      <c r="AW347" s="13" t="s">
        <v>34</v>
      </c>
      <c r="AX347" s="13" t="s">
        <v>85</v>
      </c>
      <c r="AY347" s="212" t="s">
        <v>152</v>
      </c>
    </row>
    <row r="348" spans="1:65" s="2" customFormat="1" ht="16.5" customHeight="1">
      <c r="A348" s="34"/>
      <c r="B348" s="35"/>
      <c r="C348" s="187" t="s">
        <v>1149</v>
      </c>
      <c r="D348" s="187" t="s">
        <v>155</v>
      </c>
      <c r="E348" s="188" t="s">
        <v>2614</v>
      </c>
      <c r="F348" s="189" t="s">
        <v>2615</v>
      </c>
      <c r="G348" s="190" t="s">
        <v>165</v>
      </c>
      <c r="H348" s="191">
        <v>58.52</v>
      </c>
      <c r="I348" s="192"/>
      <c r="J348" s="193">
        <f>ROUND(I348*H348,2)</f>
        <v>0</v>
      </c>
      <c r="K348" s="194"/>
      <c r="L348" s="39"/>
      <c r="M348" s="195" t="s">
        <v>1</v>
      </c>
      <c r="N348" s="196" t="s">
        <v>42</v>
      </c>
      <c r="O348" s="71"/>
      <c r="P348" s="197">
        <f>O348*H348</f>
        <v>0</v>
      </c>
      <c r="Q348" s="197">
        <v>2.9999999999999997E-4</v>
      </c>
      <c r="R348" s="197">
        <f>Q348*H348</f>
        <v>1.7555999999999999E-2</v>
      </c>
      <c r="S348" s="197">
        <v>0</v>
      </c>
      <c r="T348" s="19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9" t="s">
        <v>235</v>
      </c>
      <c r="AT348" s="199" t="s">
        <v>155</v>
      </c>
      <c r="AU348" s="199" t="s">
        <v>87</v>
      </c>
      <c r="AY348" s="17" t="s">
        <v>152</v>
      </c>
      <c r="BE348" s="200">
        <f>IF(N348="základní",J348,0)</f>
        <v>0</v>
      </c>
      <c r="BF348" s="200">
        <f>IF(N348="snížená",J348,0)</f>
        <v>0</v>
      </c>
      <c r="BG348" s="200">
        <f>IF(N348="zákl. přenesená",J348,0)</f>
        <v>0</v>
      </c>
      <c r="BH348" s="200">
        <f>IF(N348="sníž. přenesená",J348,0)</f>
        <v>0</v>
      </c>
      <c r="BI348" s="200">
        <f>IF(N348="nulová",J348,0)</f>
        <v>0</v>
      </c>
      <c r="BJ348" s="17" t="s">
        <v>85</v>
      </c>
      <c r="BK348" s="200">
        <f>ROUND(I348*H348,2)</f>
        <v>0</v>
      </c>
      <c r="BL348" s="17" t="s">
        <v>235</v>
      </c>
      <c r="BM348" s="199" t="s">
        <v>2616</v>
      </c>
    </row>
    <row r="349" spans="1:65" s="2" customFormat="1" ht="24.2" customHeight="1">
      <c r="A349" s="34"/>
      <c r="B349" s="35"/>
      <c r="C349" s="187" t="s">
        <v>1152</v>
      </c>
      <c r="D349" s="187" t="s">
        <v>155</v>
      </c>
      <c r="E349" s="188" t="s">
        <v>2618</v>
      </c>
      <c r="F349" s="189" t="s">
        <v>2619</v>
      </c>
      <c r="G349" s="190" t="s">
        <v>165</v>
      </c>
      <c r="H349" s="191">
        <v>5.32</v>
      </c>
      <c r="I349" s="192"/>
      <c r="J349" s="193">
        <f>ROUND(I349*H349,2)</f>
        <v>0</v>
      </c>
      <c r="K349" s="194"/>
      <c r="L349" s="39"/>
      <c r="M349" s="195" t="s">
        <v>1</v>
      </c>
      <c r="N349" s="196" t="s">
        <v>42</v>
      </c>
      <c r="O349" s="71"/>
      <c r="P349" s="197">
        <f>O349*H349</f>
        <v>0</v>
      </c>
      <c r="Q349" s="197">
        <v>1.5E-3</v>
      </c>
      <c r="R349" s="197">
        <f>Q349*H349</f>
        <v>7.980000000000001E-3</v>
      </c>
      <c r="S349" s="197">
        <v>0</v>
      </c>
      <c r="T349" s="19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9" t="s">
        <v>235</v>
      </c>
      <c r="AT349" s="199" t="s">
        <v>155</v>
      </c>
      <c r="AU349" s="199" t="s">
        <v>87</v>
      </c>
      <c r="AY349" s="17" t="s">
        <v>152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7" t="s">
        <v>85</v>
      </c>
      <c r="BK349" s="200">
        <f>ROUND(I349*H349,2)</f>
        <v>0</v>
      </c>
      <c r="BL349" s="17" t="s">
        <v>235</v>
      </c>
      <c r="BM349" s="199" t="s">
        <v>2620</v>
      </c>
    </row>
    <row r="350" spans="1:65" s="13" customFormat="1" ht="11.25">
      <c r="B350" s="201"/>
      <c r="C350" s="202"/>
      <c r="D350" s="203" t="s">
        <v>161</v>
      </c>
      <c r="E350" s="204" t="s">
        <v>1</v>
      </c>
      <c r="F350" s="205" t="s">
        <v>3245</v>
      </c>
      <c r="G350" s="202"/>
      <c r="H350" s="206">
        <v>5.32</v>
      </c>
      <c r="I350" s="207"/>
      <c r="J350" s="202"/>
      <c r="K350" s="202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161</v>
      </c>
      <c r="AU350" s="212" t="s">
        <v>87</v>
      </c>
      <c r="AV350" s="13" t="s">
        <v>87</v>
      </c>
      <c r="AW350" s="13" t="s">
        <v>34</v>
      </c>
      <c r="AX350" s="13" t="s">
        <v>85</v>
      </c>
      <c r="AY350" s="212" t="s">
        <v>152</v>
      </c>
    </row>
    <row r="351" spans="1:65" s="2" customFormat="1" ht="24.2" customHeight="1">
      <c r="A351" s="34"/>
      <c r="B351" s="35"/>
      <c r="C351" s="187" t="s">
        <v>1156</v>
      </c>
      <c r="D351" s="187" t="s">
        <v>155</v>
      </c>
      <c r="E351" s="188" t="s">
        <v>2624</v>
      </c>
      <c r="F351" s="189" t="s">
        <v>2625</v>
      </c>
      <c r="G351" s="190" t="s">
        <v>198</v>
      </c>
      <c r="H351" s="191">
        <v>4.4000000000000004</v>
      </c>
      <c r="I351" s="192"/>
      <c r="J351" s="193">
        <f>ROUND(I351*H351,2)</f>
        <v>0</v>
      </c>
      <c r="K351" s="194"/>
      <c r="L351" s="39"/>
      <c r="M351" s="195" t="s">
        <v>1</v>
      </c>
      <c r="N351" s="196" t="s">
        <v>42</v>
      </c>
      <c r="O351" s="71"/>
      <c r="P351" s="197">
        <f>O351*H351</f>
        <v>0</v>
      </c>
      <c r="Q351" s="197">
        <v>2.7999999999999998E-4</v>
      </c>
      <c r="R351" s="197">
        <f>Q351*H351</f>
        <v>1.232E-3</v>
      </c>
      <c r="S351" s="197">
        <v>0</v>
      </c>
      <c r="T351" s="19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9" t="s">
        <v>235</v>
      </c>
      <c r="AT351" s="199" t="s">
        <v>155</v>
      </c>
      <c r="AU351" s="199" t="s">
        <v>87</v>
      </c>
      <c r="AY351" s="17" t="s">
        <v>152</v>
      </c>
      <c r="BE351" s="200">
        <f>IF(N351="základní",J351,0)</f>
        <v>0</v>
      </c>
      <c r="BF351" s="200">
        <f>IF(N351="snížená",J351,0)</f>
        <v>0</v>
      </c>
      <c r="BG351" s="200">
        <f>IF(N351="zákl. přenesená",J351,0)</f>
        <v>0</v>
      </c>
      <c r="BH351" s="200">
        <f>IF(N351="sníž. přenesená",J351,0)</f>
        <v>0</v>
      </c>
      <c r="BI351" s="200">
        <f>IF(N351="nulová",J351,0)</f>
        <v>0</v>
      </c>
      <c r="BJ351" s="17" t="s">
        <v>85</v>
      </c>
      <c r="BK351" s="200">
        <f>ROUND(I351*H351,2)</f>
        <v>0</v>
      </c>
      <c r="BL351" s="17" t="s">
        <v>235</v>
      </c>
      <c r="BM351" s="199" t="s">
        <v>2626</v>
      </c>
    </row>
    <row r="352" spans="1:65" s="13" customFormat="1" ht="11.25">
      <c r="B352" s="201"/>
      <c r="C352" s="202"/>
      <c r="D352" s="203" t="s">
        <v>161</v>
      </c>
      <c r="E352" s="204" t="s">
        <v>1</v>
      </c>
      <c r="F352" s="205" t="s">
        <v>3246</v>
      </c>
      <c r="G352" s="202"/>
      <c r="H352" s="206">
        <v>4.4000000000000004</v>
      </c>
      <c r="I352" s="207"/>
      <c r="J352" s="202"/>
      <c r="K352" s="202"/>
      <c r="L352" s="208"/>
      <c r="M352" s="209"/>
      <c r="N352" s="210"/>
      <c r="O352" s="210"/>
      <c r="P352" s="210"/>
      <c r="Q352" s="210"/>
      <c r="R352" s="210"/>
      <c r="S352" s="210"/>
      <c r="T352" s="211"/>
      <c r="AT352" s="212" t="s">
        <v>161</v>
      </c>
      <c r="AU352" s="212" t="s">
        <v>87</v>
      </c>
      <c r="AV352" s="13" t="s">
        <v>87</v>
      </c>
      <c r="AW352" s="13" t="s">
        <v>34</v>
      </c>
      <c r="AX352" s="13" t="s">
        <v>85</v>
      </c>
      <c r="AY352" s="212" t="s">
        <v>152</v>
      </c>
    </row>
    <row r="353" spans="1:65" s="2" customFormat="1" ht="16.5" customHeight="1">
      <c r="A353" s="34"/>
      <c r="B353" s="35"/>
      <c r="C353" s="187" t="s">
        <v>1160</v>
      </c>
      <c r="D353" s="187" t="s">
        <v>155</v>
      </c>
      <c r="E353" s="188" t="s">
        <v>2629</v>
      </c>
      <c r="F353" s="189" t="s">
        <v>2630</v>
      </c>
      <c r="G353" s="190" t="s">
        <v>170</v>
      </c>
      <c r="H353" s="191">
        <v>20</v>
      </c>
      <c r="I353" s="192"/>
      <c r="J353" s="193">
        <f>ROUND(I353*H353,2)</f>
        <v>0</v>
      </c>
      <c r="K353" s="194"/>
      <c r="L353" s="39"/>
      <c r="M353" s="195" t="s">
        <v>1</v>
      </c>
      <c r="N353" s="196" t="s">
        <v>42</v>
      </c>
      <c r="O353" s="71"/>
      <c r="P353" s="197">
        <f>O353*H353</f>
        <v>0</v>
      </c>
      <c r="Q353" s="197">
        <v>2.1000000000000001E-4</v>
      </c>
      <c r="R353" s="197">
        <f>Q353*H353</f>
        <v>4.2000000000000006E-3</v>
      </c>
      <c r="S353" s="197">
        <v>0</v>
      </c>
      <c r="T353" s="19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9" t="s">
        <v>235</v>
      </c>
      <c r="AT353" s="199" t="s">
        <v>155</v>
      </c>
      <c r="AU353" s="199" t="s">
        <v>87</v>
      </c>
      <c r="AY353" s="17" t="s">
        <v>152</v>
      </c>
      <c r="BE353" s="200">
        <f>IF(N353="základní",J353,0)</f>
        <v>0</v>
      </c>
      <c r="BF353" s="200">
        <f>IF(N353="snížená",J353,0)</f>
        <v>0</v>
      </c>
      <c r="BG353" s="200">
        <f>IF(N353="zákl. přenesená",J353,0)</f>
        <v>0</v>
      </c>
      <c r="BH353" s="200">
        <f>IF(N353="sníž. přenesená",J353,0)</f>
        <v>0</v>
      </c>
      <c r="BI353" s="200">
        <f>IF(N353="nulová",J353,0)</f>
        <v>0</v>
      </c>
      <c r="BJ353" s="17" t="s">
        <v>85</v>
      </c>
      <c r="BK353" s="200">
        <f>ROUND(I353*H353,2)</f>
        <v>0</v>
      </c>
      <c r="BL353" s="17" t="s">
        <v>235</v>
      </c>
      <c r="BM353" s="199" t="s">
        <v>2631</v>
      </c>
    </row>
    <row r="354" spans="1:65" s="2" customFormat="1" ht="16.5" customHeight="1">
      <c r="A354" s="34"/>
      <c r="B354" s="35"/>
      <c r="C354" s="187" t="s">
        <v>1164</v>
      </c>
      <c r="D354" s="187" t="s">
        <v>155</v>
      </c>
      <c r="E354" s="188" t="s">
        <v>2633</v>
      </c>
      <c r="F354" s="189" t="s">
        <v>2634</v>
      </c>
      <c r="G354" s="190" t="s">
        <v>170</v>
      </c>
      <c r="H354" s="191">
        <v>7</v>
      </c>
      <c r="I354" s="192"/>
      <c r="J354" s="193">
        <f>ROUND(I354*H354,2)</f>
        <v>0</v>
      </c>
      <c r="K354" s="194"/>
      <c r="L354" s="39"/>
      <c r="M354" s="195" t="s">
        <v>1</v>
      </c>
      <c r="N354" s="196" t="s">
        <v>42</v>
      </c>
      <c r="O354" s="71"/>
      <c r="P354" s="197">
        <f>O354*H354</f>
        <v>0</v>
      </c>
      <c r="Q354" s="197">
        <v>2.0000000000000001E-4</v>
      </c>
      <c r="R354" s="197">
        <f>Q354*H354</f>
        <v>1.4E-3</v>
      </c>
      <c r="S354" s="197">
        <v>0</v>
      </c>
      <c r="T354" s="19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9" t="s">
        <v>235</v>
      </c>
      <c r="AT354" s="199" t="s">
        <v>155</v>
      </c>
      <c r="AU354" s="199" t="s">
        <v>87</v>
      </c>
      <c r="AY354" s="17" t="s">
        <v>152</v>
      </c>
      <c r="BE354" s="200">
        <f>IF(N354="základní",J354,0)</f>
        <v>0</v>
      </c>
      <c r="BF354" s="200">
        <f>IF(N354="snížená",J354,0)</f>
        <v>0</v>
      </c>
      <c r="BG354" s="200">
        <f>IF(N354="zákl. přenesená",J354,0)</f>
        <v>0</v>
      </c>
      <c r="BH354" s="200">
        <f>IF(N354="sníž. přenesená",J354,0)</f>
        <v>0</v>
      </c>
      <c r="BI354" s="200">
        <f>IF(N354="nulová",J354,0)</f>
        <v>0</v>
      </c>
      <c r="BJ354" s="17" t="s">
        <v>85</v>
      </c>
      <c r="BK354" s="200">
        <f>ROUND(I354*H354,2)</f>
        <v>0</v>
      </c>
      <c r="BL354" s="17" t="s">
        <v>235</v>
      </c>
      <c r="BM354" s="199" t="s">
        <v>2635</v>
      </c>
    </row>
    <row r="355" spans="1:65" s="2" customFormat="1" ht="24.2" customHeight="1">
      <c r="A355" s="34"/>
      <c r="B355" s="35"/>
      <c r="C355" s="187" t="s">
        <v>1169</v>
      </c>
      <c r="D355" s="187" t="s">
        <v>155</v>
      </c>
      <c r="E355" s="188" t="s">
        <v>2637</v>
      </c>
      <c r="F355" s="189" t="s">
        <v>2638</v>
      </c>
      <c r="G355" s="190" t="s">
        <v>198</v>
      </c>
      <c r="H355" s="191">
        <v>26.6</v>
      </c>
      <c r="I355" s="192"/>
      <c r="J355" s="193">
        <f>ROUND(I355*H355,2)</f>
        <v>0</v>
      </c>
      <c r="K355" s="194"/>
      <c r="L355" s="39"/>
      <c r="M355" s="195" t="s">
        <v>1</v>
      </c>
      <c r="N355" s="196" t="s">
        <v>42</v>
      </c>
      <c r="O355" s="71"/>
      <c r="P355" s="197">
        <f>O355*H355</f>
        <v>0</v>
      </c>
      <c r="Q355" s="197">
        <v>3.2000000000000003E-4</v>
      </c>
      <c r="R355" s="197">
        <f>Q355*H355</f>
        <v>8.5120000000000005E-3</v>
      </c>
      <c r="S355" s="197">
        <v>0</v>
      </c>
      <c r="T355" s="19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9" t="s">
        <v>235</v>
      </c>
      <c r="AT355" s="199" t="s">
        <v>155</v>
      </c>
      <c r="AU355" s="199" t="s">
        <v>87</v>
      </c>
      <c r="AY355" s="17" t="s">
        <v>152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7" t="s">
        <v>85</v>
      </c>
      <c r="BK355" s="200">
        <f>ROUND(I355*H355,2)</f>
        <v>0</v>
      </c>
      <c r="BL355" s="17" t="s">
        <v>235</v>
      </c>
      <c r="BM355" s="199" t="s">
        <v>2639</v>
      </c>
    </row>
    <row r="356" spans="1:65" s="13" customFormat="1" ht="11.25">
      <c r="B356" s="201"/>
      <c r="C356" s="202"/>
      <c r="D356" s="203" t="s">
        <v>161</v>
      </c>
      <c r="E356" s="204" t="s">
        <v>1</v>
      </c>
      <c r="F356" s="205" t="s">
        <v>3247</v>
      </c>
      <c r="G356" s="202"/>
      <c r="H356" s="206">
        <v>26.6</v>
      </c>
      <c r="I356" s="207"/>
      <c r="J356" s="202"/>
      <c r="K356" s="202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161</v>
      </c>
      <c r="AU356" s="212" t="s">
        <v>87</v>
      </c>
      <c r="AV356" s="13" t="s">
        <v>87</v>
      </c>
      <c r="AW356" s="13" t="s">
        <v>34</v>
      </c>
      <c r="AX356" s="13" t="s">
        <v>85</v>
      </c>
      <c r="AY356" s="212" t="s">
        <v>152</v>
      </c>
    </row>
    <row r="357" spans="1:65" s="2" customFormat="1" ht="33" customHeight="1">
      <c r="A357" s="34"/>
      <c r="B357" s="35"/>
      <c r="C357" s="187" t="s">
        <v>1173</v>
      </c>
      <c r="D357" s="187" t="s">
        <v>155</v>
      </c>
      <c r="E357" s="188" t="s">
        <v>2642</v>
      </c>
      <c r="F357" s="189" t="s">
        <v>2643</v>
      </c>
      <c r="G357" s="190" t="s">
        <v>165</v>
      </c>
      <c r="H357" s="191">
        <v>58.52</v>
      </c>
      <c r="I357" s="192"/>
      <c r="J357" s="193">
        <f>ROUND(I357*H357,2)</f>
        <v>0</v>
      </c>
      <c r="K357" s="194"/>
      <c r="L357" s="39"/>
      <c r="M357" s="195" t="s">
        <v>1</v>
      </c>
      <c r="N357" s="196" t="s">
        <v>42</v>
      </c>
      <c r="O357" s="71"/>
      <c r="P357" s="197">
        <f>O357*H357</f>
        <v>0</v>
      </c>
      <c r="Q357" s="197">
        <v>6.0499999999999998E-3</v>
      </c>
      <c r="R357" s="197">
        <f>Q357*H357</f>
        <v>0.35404600000000003</v>
      </c>
      <c r="S357" s="197">
        <v>0</v>
      </c>
      <c r="T357" s="19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9" t="s">
        <v>235</v>
      </c>
      <c r="AT357" s="199" t="s">
        <v>155</v>
      </c>
      <c r="AU357" s="199" t="s">
        <v>87</v>
      </c>
      <c r="AY357" s="17" t="s">
        <v>152</v>
      </c>
      <c r="BE357" s="200">
        <f>IF(N357="základní",J357,0)</f>
        <v>0</v>
      </c>
      <c r="BF357" s="200">
        <f>IF(N357="snížená",J357,0)</f>
        <v>0</v>
      </c>
      <c r="BG357" s="200">
        <f>IF(N357="zákl. přenesená",J357,0)</f>
        <v>0</v>
      </c>
      <c r="BH357" s="200">
        <f>IF(N357="sníž. přenesená",J357,0)</f>
        <v>0</v>
      </c>
      <c r="BI357" s="200">
        <f>IF(N357="nulová",J357,0)</f>
        <v>0</v>
      </c>
      <c r="BJ357" s="17" t="s">
        <v>85</v>
      </c>
      <c r="BK357" s="200">
        <f>ROUND(I357*H357,2)</f>
        <v>0</v>
      </c>
      <c r="BL357" s="17" t="s">
        <v>235</v>
      </c>
      <c r="BM357" s="199" t="s">
        <v>2644</v>
      </c>
    </row>
    <row r="358" spans="1:65" s="2" customFormat="1" ht="16.5" customHeight="1">
      <c r="A358" s="34"/>
      <c r="B358" s="35"/>
      <c r="C358" s="228" t="s">
        <v>1177</v>
      </c>
      <c r="D358" s="228" t="s">
        <v>263</v>
      </c>
      <c r="E358" s="229" t="s">
        <v>2647</v>
      </c>
      <c r="F358" s="230" t="s">
        <v>2648</v>
      </c>
      <c r="G358" s="231" t="s">
        <v>165</v>
      </c>
      <c r="H358" s="232">
        <v>64.372</v>
      </c>
      <c r="I358" s="233"/>
      <c r="J358" s="234">
        <f>ROUND(I358*H358,2)</f>
        <v>0</v>
      </c>
      <c r="K358" s="235"/>
      <c r="L358" s="236"/>
      <c r="M358" s="237" t="s">
        <v>1</v>
      </c>
      <c r="N358" s="238" t="s">
        <v>42</v>
      </c>
      <c r="O358" s="71"/>
      <c r="P358" s="197">
        <f>O358*H358</f>
        <v>0</v>
      </c>
      <c r="Q358" s="197">
        <v>1.29E-2</v>
      </c>
      <c r="R358" s="197">
        <f>Q358*H358</f>
        <v>0.83039879999999999</v>
      </c>
      <c r="S358" s="197">
        <v>0</v>
      </c>
      <c r="T358" s="19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9" t="s">
        <v>285</v>
      </c>
      <c r="AT358" s="199" t="s">
        <v>263</v>
      </c>
      <c r="AU358" s="199" t="s">
        <v>87</v>
      </c>
      <c r="AY358" s="17" t="s">
        <v>152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7" t="s">
        <v>85</v>
      </c>
      <c r="BK358" s="200">
        <f>ROUND(I358*H358,2)</f>
        <v>0</v>
      </c>
      <c r="BL358" s="17" t="s">
        <v>235</v>
      </c>
      <c r="BM358" s="199" t="s">
        <v>2649</v>
      </c>
    </row>
    <row r="359" spans="1:65" s="13" customFormat="1" ht="11.25">
      <c r="B359" s="201"/>
      <c r="C359" s="202"/>
      <c r="D359" s="203" t="s">
        <v>161</v>
      </c>
      <c r="E359" s="202"/>
      <c r="F359" s="205" t="s">
        <v>3248</v>
      </c>
      <c r="G359" s="202"/>
      <c r="H359" s="206">
        <v>64.372</v>
      </c>
      <c r="I359" s="207"/>
      <c r="J359" s="202"/>
      <c r="K359" s="202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161</v>
      </c>
      <c r="AU359" s="212" t="s">
        <v>87</v>
      </c>
      <c r="AV359" s="13" t="s">
        <v>87</v>
      </c>
      <c r="AW359" s="13" t="s">
        <v>4</v>
      </c>
      <c r="AX359" s="13" t="s">
        <v>85</v>
      </c>
      <c r="AY359" s="212" t="s">
        <v>152</v>
      </c>
    </row>
    <row r="360" spans="1:65" s="2" customFormat="1" ht="24.2" customHeight="1">
      <c r="A360" s="34"/>
      <c r="B360" s="35"/>
      <c r="C360" s="187" t="s">
        <v>1181</v>
      </c>
      <c r="D360" s="187" t="s">
        <v>155</v>
      </c>
      <c r="E360" s="188" t="s">
        <v>2661</v>
      </c>
      <c r="F360" s="189" t="s">
        <v>2662</v>
      </c>
      <c r="G360" s="190" t="s">
        <v>165</v>
      </c>
      <c r="H360" s="191">
        <v>58.52</v>
      </c>
      <c r="I360" s="192"/>
      <c r="J360" s="193">
        <f>ROUND(I360*H360,2)</f>
        <v>0</v>
      </c>
      <c r="K360" s="194"/>
      <c r="L360" s="39"/>
      <c r="M360" s="195" t="s">
        <v>1</v>
      </c>
      <c r="N360" s="196" t="s">
        <v>42</v>
      </c>
      <c r="O360" s="71"/>
      <c r="P360" s="197">
        <f>O360*H360</f>
        <v>0</v>
      </c>
      <c r="Q360" s="197">
        <v>9.3000000000000005E-4</v>
      </c>
      <c r="R360" s="197">
        <f>Q360*H360</f>
        <v>5.4423600000000009E-2</v>
      </c>
      <c r="S360" s="197">
        <v>0</v>
      </c>
      <c r="T360" s="19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9" t="s">
        <v>235</v>
      </c>
      <c r="AT360" s="199" t="s">
        <v>155</v>
      </c>
      <c r="AU360" s="199" t="s">
        <v>87</v>
      </c>
      <c r="AY360" s="17" t="s">
        <v>152</v>
      </c>
      <c r="BE360" s="200">
        <f>IF(N360="základní",J360,0)</f>
        <v>0</v>
      </c>
      <c r="BF360" s="200">
        <f>IF(N360="snížená",J360,0)</f>
        <v>0</v>
      </c>
      <c r="BG360" s="200">
        <f>IF(N360="zákl. přenesená",J360,0)</f>
        <v>0</v>
      </c>
      <c r="BH360" s="200">
        <f>IF(N360="sníž. přenesená",J360,0)</f>
        <v>0</v>
      </c>
      <c r="BI360" s="200">
        <f>IF(N360="nulová",J360,0)</f>
        <v>0</v>
      </c>
      <c r="BJ360" s="17" t="s">
        <v>85</v>
      </c>
      <c r="BK360" s="200">
        <f>ROUND(I360*H360,2)</f>
        <v>0</v>
      </c>
      <c r="BL360" s="17" t="s">
        <v>235</v>
      </c>
      <c r="BM360" s="199" t="s">
        <v>2663</v>
      </c>
    </row>
    <row r="361" spans="1:65" s="2" customFormat="1" ht="21.75" customHeight="1">
      <c r="A361" s="34"/>
      <c r="B361" s="35"/>
      <c r="C361" s="187" t="s">
        <v>1185</v>
      </c>
      <c r="D361" s="187" t="s">
        <v>155</v>
      </c>
      <c r="E361" s="188" t="s">
        <v>2680</v>
      </c>
      <c r="F361" s="189" t="s">
        <v>2681</v>
      </c>
      <c r="G361" s="190" t="s">
        <v>198</v>
      </c>
      <c r="H361" s="191">
        <v>28.9</v>
      </c>
      <c r="I361" s="192"/>
      <c r="J361" s="193">
        <f>ROUND(I361*H361,2)</f>
        <v>0</v>
      </c>
      <c r="K361" s="194"/>
      <c r="L361" s="39"/>
      <c r="M361" s="195" t="s">
        <v>1</v>
      </c>
      <c r="N361" s="196" t="s">
        <v>42</v>
      </c>
      <c r="O361" s="71"/>
      <c r="P361" s="197">
        <f>O361*H361</f>
        <v>0</v>
      </c>
      <c r="Q361" s="197">
        <v>5.5000000000000003E-4</v>
      </c>
      <c r="R361" s="197">
        <f>Q361*H361</f>
        <v>1.5894999999999999E-2</v>
      </c>
      <c r="S361" s="197">
        <v>0</v>
      </c>
      <c r="T361" s="19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9" t="s">
        <v>159</v>
      </c>
      <c r="AT361" s="199" t="s">
        <v>155</v>
      </c>
      <c r="AU361" s="199" t="s">
        <v>87</v>
      </c>
      <c r="AY361" s="17" t="s">
        <v>152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7" t="s">
        <v>85</v>
      </c>
      <c r="BK361" s="200">
        <f>ROUND(I361*H361,2)</f>
        <v>0</v>
      </c>
      <c r="BL361" s="17" t="s">
        <v>159</v>
      </c>
      <c r="BM361" s="199" t="s">
        <v>2682</v>
      </c>
    </row>
    <row r="362" spans="1:65" s="13" customFormat="1" ht="11.25">
      <c r="B362" s="201"/>
      <c r="C362" s="202"/>
      <c r="D362" s="203" t="s">
        <v>161</v>
      </c>
      <c r="E362" s="204" t="s">
        <v>1</v>
      </c>
      <c r="F362" s="205" t="s">
        <v>3249</v>
      </c>
      <c r="G362" s="202"/>
      <c r="H362" s="206">
        <v>4.7</v>
      </c>
      <c r="I362" s="207"/>
      <c r="J362" s="202"/>
      <c r="K362" s="202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161</v>
      </c>
      <c r="AU362" s="212" t="s">
        <v>87</v>
      </c>
      <c r="AV362" s="13" t="s">
        <v>87</v>
      </c>
      <c r="AW362" s="13" t="s">
        <v>34</v>
      </c>
      <c r="AX362" s="13" t="s">
        <v>77</v>
      </c>
      <c r="AY362" s="212" t="s">
        <v>152</v>
      </c>
    </row>
    <row r="363" spans="1:65" s="13" customFormat="1" ht="11.25">
      <c r="B363" s="201"/>
      <c r="C363" s="202"/>
      <c r="D363" s="203" t="s">
        <v>161</v>
      </c>
      <c r="E363" s="204" t="s">
        <v>1</v>
      </c>
      <c r="F363" s="205" t="s">
        <v>3250</v>
      </c>
      <c r="G363" s="202"/>
      <c r="H363" s="206">
        <v>8.8000000000000007</v>
      </c>
      <c r="I363" s="207"/>
      <c r="J363" s="202"/>
      <c r="K363" s="202"/>
      <c r="L363" s="208"/>
      <c r="M363" s="209"/>
      <c r="N363" s="210"/>
      <c r="O363" s="210"/>
      <c r="P363" s="210"/>
      <c r="Q363" s="210"/>
      <c r="R363" s="210"/>
      <c r="S363" s="210"/>
      <c r="T363" s="211"/>
      <c r="AT363" s="212" t="s">
        <v>161</v>
      </c>
      <c r="AU363" s="212" t="s">
        <v>87</v>
      </c>
      <c r="AV363" s="13" t="s">
        <v>87</v>
      </c>
      <c r="AW363" s="13" t="s">
        <v>34</v>
      </c>
      <c r="AX363" s="13" t="s">
        <v>77</v>
      </c>
      <c r="AY363" s="212" t="s">
        <v>152</v>
      </c>
    </row>
    <row r="364" spans="1:65" s="13" customFormat="1" ht="11.25">
      <c r="B364" s="201"/>
      <c r="C364" s="202"/>
      <c r="D364" s="203" t="s">
        <v>161</v>
      </c>
      <c r="E364" s="204" t="s">
        <v>1</v>
      </c>
      <c r="F364" s="205" t="s">
        <v>3251</v>
      </c>
      <c r="G364" s="202"/>
      <c r="H364" s="206">
        <v>15.4</v>
      </c>
      <c r="I364" s="207"/>
      <c r="J364" s="202"/>
      <c r="K364" s="202"/>
      <c r="L364" s="208"/>
      <c r="M364" s="209"/>
      <c r="N364" s="210"/>
      <c r="O364" s="210"/>
      <c r="P364" s="210"/>
      <c r="Q364" s="210"/>
      <c r="R364" s="210"/>
      <c r="S364" s="210"/>
      <c r="T364" s="211"/>
      <c r="AT364" s="212" t="s">
        <v>161</v>
      </c>
      <c r="AU364" s="212" t="s">
        <v>87</v>
      </c>
      <c r="AV364" s="13" t="s">
        <v>87</v>
      </c>
      <c r="AW364" s="13" t="s">
        <v>34</v>
      </c>
      <c r="AX364" s="13" t="s">
        <v>77</v>
      </c>
      <c r="AY364" s="212" t="s">
        <v>152</v>
      </c>
    </row>
    <row r="365" spans="1:65" s="14" customFormat="1" ht="11.25">
      <c r="B365" s="217"/>
      <c r="C365" s="218"/>
      <c r="D365" s="203" t="s">
        <v>161</v>
      </c>
      <c r="E365" s="219" t="s">
        <v>1</v>
      </c>
      <c r="F365" s="220" t="s">
        <v>203</v>
      </c>
      <c r="G365" s="218"/>
      <c r="H365" s="221">
        <v>28.9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161</v>
      </c>
      <c r="AU365" s="227" t="s">
        <v>87</v>
      </c>
      <c r="AV365" s="14" t="s">
        <v>159</v>
      </c>
      <c r="AW365" s="14" t="s">
        <v>34</v>
      </c>
      <c r="AX365" s="14" t="s">
        <v>85</v>
      </c>
      <c r="AY365" s="227" t="s">
        <v>152</v>
      </c>
    </row>
    <row r="366" spans="1:65" s="2" customFormat="1" ht="24.2" customHeight="1">
      <c r="A366" s="34"/>
      <c r="B366" s="35"/>
      <c r="C366" s="187" t="s">
        <v>1191</v>
      </c>
      <c r="D366" s="187" t="s">
        <v>155</v>
      </c>
      <c r="E366" s="188" t="s">
        <v>2689</v>
      </c>
      <c r="F366" s="189" t="s">
        <v>2690</v>
      </c>
      <c r="G366" s="190" t="s">
        <v>198</v>
      </c>
      <c r="H366" s="191">
        <v>26.6</v>
      </c>
      <c r="I366" s="192"/>
      <c r="J366" s="193">
        <f>ROUND(I366*H366,2)</f>
        <v>0</v>
      </c>
      <c r="K366" s="194"/>
      <c r="L366" s="39"/>
      <c r="M366" s="195" t="s">
        <v>1</v>
      </c>
      <c r="N366" s="196" t="s">
        <v>42</v>
      </c>
      <c r="O366" s="71"/>
      <c r="P366" s="197">
        <f>O366*H366</f>
        <v>0</v>
      </c>
      <c r="Q366" s="197">
        <v>5.0000000000000001E-4</v>
      </c>
      <c r="R366" s="197">
        <f>Q366*H366</f>
        <v>1.3300000000000001E-2</v>
      </c>
      <c r="S366" s="197">
        <v>0</v>
      </c>
      <c r="T366" s="19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9" t="s">
        <v>235</v>
      </c>
      <c r="AT366" s="199" t="s">
        <v>155</v>
      </c>
      <c r="AU366" s="199" t="s">
        <v>87</v>
      </c>
      <c r="AY366" s="17" t="s">
        <v>152</v>
      </c>
      <c r="BE366" s="200">
        <f>IF(N366="základní",J366,0)</f>
        <v>0</v>
      </c>
      <c r="BF366" s="200">
        <f>IF(N366="snížená",J366,0)</f>
        <v>0</v>
      </c>
      <c r="BG366" s="200">
        <f>IF(N366="zákl. přenesená",J366,0)</f>
        <v>0</v>
      </c>
      <c r="BH366" s="200">
        <f>IF(N366="sníž. přenesená",J366,0)</f>
        <v>0</v>
      </c>
      <c r="BI366" s="200">
        <f>IF(N366="nulová",J366,0)</f>
        <v>0</v>
      </c>
      <c r="BJ366" s="17" t="s">
        <v>85</v>
      </c>
      <c r="BK366" s="200">
        <f>ROUND(I366*H366,2)</f>
        <v>0</v>
      </c>
      <c r="BL366" s="17" t="s">
        <v>235</v>
      </c>
      <c r="BM366" s="199" t="s">
        <v>2691</v>
      </c>
    </row>
    <row r="367" spans="1:65" s="2" customFormat="1" ht="21.75" customHeight="1">
      <c r="A367" s="34"/>
      <c r="B367" s="35"/>
      <c r="C367" s="187" t="s">
        <v>1198</v>
      </c>
      <c r="D367" s="187" t="s">
        <v>155</v>
      </c>
      <c r="E367" s="188" t="s">
        <v>2694</v>
      </c>
      <c r="F367" s="189" t="s">
        <v>2695</v>
      </c>
      <c r="G367" s="190" t="s">
        <v>198</v>
      </c>
      <c r="H367" s="191">
        <v>83.8</v>
      </c>
      <c r="I367" s="192"/>
      <c r="J367" s="193">
        <f>ROUND(I367*H367,2)</f>
        <v>0</v>
      </c>
      <c r="K367" s="194"/>
      <c r="L367" s="39"/>
      <c r="M367" s="195" t="s">
        <v>1</v>
      </c>
      <c r="N367" s="196" t="s">
        <v>42</v>
      </c>
      <c r="O367" s="71"/>
      <c r="P367" s="197">
        <f>O367*H367</f>
        <v>0</v>
      </c>
      <c r="Q367" s="197">
        <v>3.0000000000000001E-5</v>
      </c>
      <c r="R367" s="197">
        <f>Q367*H367</f>
        <v>2.5140000000000002E-3</v>
      </c>
      <c r="S367" s="197">
        <v>0</v>
      </c>
      <c r="T367" s="19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9" t="s">
        <v>235</v>
      </c>
      <c r="AT367" s="199" t="s">
        <v>155</v>
      </c>
      <c r="AU367" s="199" t="s">
        <v>87</v>
      </c>
      <c r="AY367" s="17" t="s">
        <v>152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7" t="s">
        <v>85</v>
      </c>
      <c r="BK367" s="200">
        <f>ROUND(I367*H367,2)</f>
        <v>0</v>
      </c>
      <c r="BL367" s="17" t="s">
        <v>235</v>
      </c>
      <c r="BM367" s="199" t="s">
        <v>2696</v>
      </c>
    </row>
    <row r="368" spans="1:65" s="13" customFormat="1" ht="11.25">
      <c r="B368" s="201"/>
      <c r="C368" s="202"/>
      <c r="D368" s="203" t="s">
        <v>161</v>
      </c>
      <c r="E368" s="204" t="s">
        <v>1</v>
      </c>
      <c r="F368" s="205" t="s">
        <v>3252</v>
      </c>
      <c r="G368" s="202"/>
      <c r="H368" s="206">
        <v>26.6</v>
      </c>
      <c r="I368" s="207"/>
      <c r="J368" s="202"/>
      <c r="K368" s="202"/>
      <c r="L368" s="208"/>
      <c r="M368" s="209"/>
      <c r="N368" s="210"/>
      <c r="O368" s="210"/>
      <c r="P368" s="210"/>
      <c r="Q368" s="210"/>
      <c r="R368" s="210"/>
      <c r="S368" s="210"/>
      <c r="T368" s="211"/>
      <c r="AT368" s="212" t="s">
        <v>161</v>
      </c>
      <c r="AU368" s="212" t="s">
        <v>87</v>
      </c>
      <c r="AV368" s="13" t="s">
        <v>87</v>
      </c>
      <c r="AW368" s="13" t="s">
        <v>34</v>
      </c>
      <c r="AX368" s="13" t="s">
        <v>77</v>
      </c>
      <c r="AY368" s="212" t="s">
        <v>152</v>
      </c>
    </row>
    <row r="369" spans="1:65" s="13" customFormat="1" ht="11.25">
      <c r="B369" s="201"/>
      <c r="C369" s="202"/>
      <c r="D369" s="203" t="s">
        <v>161</v>
      </c>
      <c r="E369" s="204" t="s">
        <v>1</v>
      </c>
      <c r="F369" s="205" t="s">
        <v>3253</v>
      </c>
      <c r="G369" s="202"/>
      <c r="H369" s="206">
        <v>57.2</v>
      </c>
      <c r="I369" s="207"/>
      <c r="J369" s="202"/>
      <c r="K369" s="202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161</v>
      </c>
      <c r="AU369" s="212" t="s">
        <v>87</v>
      </c>
      <c r="AV369" s="13" t="s">
        <v>87</v>
      </c>
      <c r="AW369" s="13" t="s">
        <v>34</v>
      </c>
      <c r="AX369" s="13" t="s">
        <v>77</v>
      </c>
      <c r="AY369" s="212" t="s">
        <v>152</v>
      </c>
    </row>
    <row r="370" spans="1:65" s="14" customFormat="1" ht="11.25">
      <c r="B370" s="217"/>
      <c r="C370" s="218"/>
      <c r="D370" s="203" t="s">
        <v>161</v>
      </c>
      <c r="E370" s="219" t="s">
        <v>1</v>
      </c>
      <c r="F370" s="220" t="s">
        <v>203</v>
      </c>
      <c r="G370" s="218"/>
      <c r="H370" s="221">
        <v>83.800000000000011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161</v>
      </c>
      <c r="AU370" s="227" t="s">
        <v>87</v>
      </c>
      <c r="AV370" s="14" t="s">
        <v>159</v>
      </c>
      <c r="AW370" s="14" t="s">
        <v>34</v>
      </c>
      <c r="AX370" s="14" t="s">
        <v>85</v>
      </c>
      <c r="AY370" s="227" t="s">
        <v>152</v>
      </c>
    </row>
    <row r="371" spans="1:65" s="2" customFormat="1" ht="16.5" customHeight="1">
      <c r="A371" s="34"/>
      <c r="B371" s="35"/>
      <c r="C371" s="187" t="s">
        <v>1202</v>
      </c>
      <c r="D371" s="187" t="s">
        <v>155</v>
      </c>
      <c r="E371" s="188" t="s">
        <v>2700</v>
      </c>
      <c r="F371" s="189" t="s">
        <v>2701</v>
      </c>
      <c r="G371" s="190" t="s">
        <v>170</v>
      </c>
      <c r="H371" s="191">
        <v>11</v>
      </c>
      <c r="I371" s="192"/>
      <c r="J371" s="193">
        <f>ROUND(I371*H371,2)</f>
        <v>0</v>
      </c>
      <c r="K371" s="194"/>
      <c r="L371" s="39"/>
      <c r="M371" s="195" t="s">
        <v>1</v>
      </c>
      <c r="N371" s="196" t="s">
        <v>42</v>
      </c>
      <c r="O371" s="71"/>
      <c r="P371" s="197">
        <f>O371*H371</f>
        <v>0</v>
      </c>
      <c r="Q371" s="197">
        <v>0</v>
      </c>
      <c r="R371" s="197">
        <f>Q371*H371</f>
        <v>0</v>
      </c>
      <c r="S371" s="197">
        <v>0</v>
      </c>
      <c r="T371" s="19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9" t="s">
        <v>235</v>
      </c>
      <c r="AT371" s="199" t="s">
        <v>155</v>
      </c>
      <c r="AU371" s="199" t="s">
        <v>87</v>
      </c>
      <c r="AY371" s="17" t="s">
        <v>152</v>
      </c>
      <c r="BE371" s="200">
        <f>IF(N371="základní",J371,0)</f>
        <v>0</v>
      </c>
      <c r="BF371" s="200">
        <f>IF(N371="snížená",J371,0)</f>
        <v>0</v>
      </c>
      <c r="BG371" s="200">
        <f>IF(N371="zákl. přenesená",J371,0)</f>
        <v>0</v>
      </c>
      <c r="BH371" s="200">
        <f>IF(N371="sníž. přenesená",J371,0)</f>
        <v>0</v>
      </c>
      <c r="BI371" s="200">
        <f>IF(N371="nulová",J371,0)</f>
        <v>0</v>
      </c>
      <c r="BJ371" s="17" t="s">
        <v>85</v>
      </c>
      <c r="BK371" s="200">
        <f>ROUND(I371*H371,2)</f>
        <v>0</v>
      </c>
      <c r="BL371" s="17" t="s">
        <v>235</v>
      </c>
      <c r="BM371" s="199" t="s">
        <v>2702</v>
      </c>
    </row>
    <row r="372" spans="1:65" s="2" customFormat="1" ht="21.75" customHeight="1">
      <c r="A372" s="34"/>
      <c r="B372" s="35"/>
      <c r="C372" s="187" t="s">
        <v>1208</v>
      </c>
      <c r="D372" s="187" t="s">
        <v>155</v>
      </c>
      <c r="E372" s="188" t="s">
        <v>2704</v>
      </c>
      <c r="F372" s="189" t="s">
        <v>2705</v>
      </c>
      <c r="G372" s="190" t="s">
        <v>170</v>
      </c>
      <c r="H372" s="191">
        <v>6</v>
      </c>
      <c r="I372" s="192"/>
      <c r="J372" s="193">
        <f>ROUND(I372*H372,2)</f>
        <v>0</v>
      </c>
      <c r="K372" s="194"/>
      <c r="L372" s="39"/>
      <c r="M372" s="195" t="s">
        <v>1</v>
      </c>
      <c r="N372" s="196" t="s">
        <v>42</v>
      </c>
      <c r="O372" s="71"/>
      <c r="P372" s="197">
        <f>O372*H372</f>
        <v>0</v>
      </c>
      <c r="Q372" s="197">
        <v>0</v>
      </c>
      <c r="R372" s="197">
        <f>Q372*H372</f>
        <v>0</v>
      </c>
      <c r="S372" s="197">
        <v>0</v>
      </c>
      <c r="T372" s="19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9" t="s">
        <v>235</v>
      </c>
      <c r="AT372" s="199" t="s">
        <v>155</v>
      </c>
      <c r="AU372" s="199" t="s">
        <v>87</v>
      </c>
      <c r="AY372" s="17" t="s">
        <v>152</v>
      </c>
      <c r="BE372" s="200">
        <f>IF(N372="základní",J372,0)</f>
        <v>0</v>
      </c>
      <c r="BF372" s="200">
        <f>IF(N372="snížená",J372,0)</f>
        <v>0</v>
      </c>
      <c r="BG372" s="200">
        <f>IF(N372="zákl. přenesená",J372,0)</f>
        <v>0</v>
      </c>
      <c r="BH372" s="200">
        <f>IF(N372="sníž. přenesená",J372,0)</f>
        <v>0</v>
      </c>
      <c r="BI372" s="200">
        <f>IF(N372="nulová",J372,0)</f>
        <v>0</v>
      </c>
      <c r="BJ372" s="17" t="s">
        <v>85</v>
      </c>
      <c r="BK372" s="200">
        <f>ROUND(I372*H372,2)</f>
        <v>0</v>
      </c>
      <c r="BL372" s="17" t="s">
        <v>235</v>
      </c>
      <c r="BM372" s="199" t="s">
        <v>2706</v>
      </c>
    </row>
    <row r="373" spans="1:65" s="2" customFormat="1" ht="16.5" customHeight="1">
      <c r="A373" s="34"/>
      <c r="B373" s="35"/>
      <c r="C373" s="187" t="s">
        <v>1214</v>
      </c>
      <c r="D373" s="187" t="s">
        <v>155</v>
      </c>
      <c r="E373" s="188" t="s">
        <v>2708</v>
      </c>
      <c r="F373" s="189" t="s">
        <v>2709</v>
      </c>
      <c r="G373" s="190" t="s">
        <v>170</v>
      </c>
      <c r="H373" s="191">
        <v>3</v>
      </c>
      <c r="I373" s="192"/>
      <c r="J373" s="193">
        <f>ROUND(I373*H373,2)</f>
        <v>0</v>
      </c>
      <c r="K373" s="194"/>
      <c r="L373" s="39"/>
      <c r="M373" s="195" t="s">
        <v>1</v>
      </c>
      <c r="N373" s="196" t="s">
        <v>42</v>
      </c>
      <c r="O373" s="71"/>
      <c r="P373" s="197">
        <f>O373*H373</f>
        <v>0</v>
      </c>
      <c r="Q373" s="197">
        <v>0</v>
      </c>
      <c r="R373" s="197">
        <f>Q373*H373</f>
        <v>0</v>
      </c>
      <c r="S373" s="197">
        <v>0</v>
      </c>
      <c r="T373" s="19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9" t="s">
        <v>235</v>
      </c>
      <c r="AT373" s="199" t="s">
        <v>155</v>
      </c>
      <c r="AU373" s="199" t="s">
        <v>87</v>
      </c>
      <c r="AY373" s="17" t="s">
        <v>152</v>
      </c>
      <c r="BE373" s="200">
        <f>IF(N373="základní",J373,0)</f>
        <v>0</v>
      </c>
      <c r="BF373" s="200">
        <f>IF(N373="snížená",J373,0)</f>
        <v>0</v>
      </c>
      <c r="BG373" s="200">
        <f>IF(N373="zákl. přenesená",J373,0)</f>
        <v>0</v>
      </c>
      <c r="BH373" s="200">
        <f>IF(N373="sníž. přenesená",J373,0)</f>
        <v>0</v>
      </c>
      <c r="BI373" s="200">
        <f>IF(N373="nulová",J373,0)</f>
        <v>0</v>
      </c>
      <c r="BJ373" s="17" t="s">
        <v>85</v>
      </c>
      <c r="BK373" s="200">
        <f>ROUND(I373*H373,2)</f>
        <v>0</v>
      </c>
      <c r="BL373" s="17" t="s">
        <v>235</v>
      </c>
      <c r="BM373" s="199" t="s">
        <v>2710</v>
      </c>
    </row>
    <row r="374" spans="1:65" s="2" customFormat="1" ht="24.2" customHeight="1">
      <c r="A374" s="34"/>
      <c r="B374" s="35"/>
      <c r="C374" s="187" t="s">
        <v>1219</v>
      </c>
      <c r="D374" s="187" t="s">
        <v>155</v>
      </c>
      <c r="E374" s="188" t="s">
        <v>2712</v>
      </c>
      <c r="F374" s="189" t="s">
        <v>2713</v>
      </c>
      <c r="G374" s="190" t="s">
        <v>165</v>
      </c>
      <c r="H374" s="191">
        <v>58.52</v>
      </c>
      <c r="I374" s="192"/>
      <c r="J374" s="193">
        <f>ROUND(I374*H374,2)</f>
        <v>0</v>
      </c>
      <c r="K374" s="194"/>
      <c r="L374" s="39"/>
      <c r="M374" s="195" t="s">
        <v>1</v>
      </c>
      <c r="N374" s="196" t="s">
        <v>42</v>
      </c>
      <c r="O374" s="71"/>
      <c r="P374" s="197">
        <f>O374*H374</f>
        <v>0</v>
      </c>
      <c r="Q374" s="197">
        <v>5.0000000000000002E-5</v>
      </c>
      <c r="R374" s="197">
        <f>Q374*H374</f>
        <v>2.9260000000000002E-3</v>
      </c>
      <c r="S374" s="197">
        <v>0</v>
      </c>
      <c r="T374" s="198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9" t="s">
        <v>235</v>
      </c>
      <c r="AT374" s="199" t="s">
        <v>155</v>
      </c>
      <c r="AU374" s="199" t="s">
        <v>87</v>
      </c>
      <c r="AY374" s="17" t="s">
        <v>152</v>
      </c>
      <c r="BE374" s="200">
        <f>IF(N374="základní",J374,0)</f>
        <v>0</v>
      </c>
      <c r="BF374" s="200">
        <f>IF(N374="snížená",J374,0)</f>
        <v>0</v>
      </c>
      <c r="BG374" s="200">
        <f>IF(N374="zákl. přenesená",J374,0)</f>
        <v>0</v>
      </c>
      <c r="BH374" s="200">
        <f>IF(N374="sníž. přenesená",J374,0)</f>
        <v>0</v>
      </c>
      <c r="BI374" s="200">
        <f>IF(N374="nulová",J374,0)</f>
        <v>0</v>
      </c>
      <c r="BJ374" s="17" t="s">
        <v>85</v>
      </c>
      <c r="BK374" s="200">
        <f>ROUND(I374*H374,2)</f>
        <v>0</v>
      </c>
      <c r="BL374" s="17" t="s">
        <v>235</v>
      </c>
      <c r="BM374" s="199" t="s">
        <v>2714</v>
      </c>
    </row>
    <row r="375" spans="1:65" s="2" customFormat="1" ht="24.2" customHeight="1">
      <c r="A375" s="34"/>
      <c r="B375" s="35"/>
      <c r="C375" s="187" t="s">
        <v>1223</v>
      </c>
      <c r="D375" s="187" t="s">
        <v>155</v>
      </c>
      <c r="E375" s="188" t="s">
        <v>2716</v>
      </c>
      <c r="F375" s="189" t="s">
        <v>2717</v>
      </c>
      <c r="G375" s="190" t="s">
        <v>307</v>
      </c>
      <c r="H375" s="239"/>
      <c r="I375" s="192"/>
      <c r="J375" s="193">
        <f>ROUND(I375*H375,2)</f>
        <v>0</v>
      </c>
      <c r="K375" s="194"/>
      <c r="L375" s="39"/>
      <c r="M375" s="195" t="s">
        <v>1</v>
      </c>
      <c r="N375" s="196" t="s">
        <v>42</v>
      </c>
      <c r="O375" s="71"/>
      <c r="P375" s="197">
        <f>O375*H375</f>
        <v>0</v>
      </c>
      <c r="Q375" s="197">
        <v>0</v>
      </c>
      <c r="R375" s="197">
        <f>Q375*H375</f>
        <v>0</v>
      </c>
      <c r="S375" s="197">
        <v>0</v>
      </c>
      <c r="T375" s="19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9" t="s">
        <v>235</v>
      </c>
      <c r="AT375" s="199" t="s">
        <v>155</v>
      </c>
      <c r="AU375" s="199" t="s">
        <v>87</v>
      </c>
      <c r="AY375" s="17" t="s">
        <v>152</v>
      </c>
      <c r="BE375" s="200">
        <f>IF(N375="základní",J375,0)</f>
        <v>0</v>
      </c>
      <c r="BF375" s="200">
        <f>IF(N375="snížená",J375,0)</f>
        <v>0</v>
      </c>
      <c r="BG375" s="200">
        <f>IF(N375="zákl. přenesená",J375,0)</f>
        <v>0</v>
      </c>
      <c r="BH375" s="200">
        <f>IF(N375="sníž. přenesená",J375,0)</f>
        <v>0</v>
      </c>
      <c r="BI375" s="200">
        <f>IF(N375="nulová",J375,0)</f>
        <v>0</v>
      </c>
      <c r="BJ375" s="17" t="s">
        <v>85</v>
      </c>
      <c r="BK375" s="200">
        <f>ROUND(I375*H375,2)</f>
        <v>0</v>
      </c>
      <c r="BL375" s="17" t="s">
        <v>235</v>
      </c>
      <c r="BM375" s="199" t="s">
        <v>2718</v>
      </c>
    </row>
    <row r="376" spans="1:65" s="12" customFormat="1" ht="22.9" customHeight="1">
      <c r="B376" s="171"/>
      <c r="C376" s="172"/>
      <c r="D376" s="173" t="s">
        <v>76</v>
      </c>
      <c r="E376" s="185" t="s">
        <v>561</v>
      </c>
      <c r="F376" s="185" t="s">
        <v>1148</v>
      </c>
      <c r="G376" s="172"/>
      <c r="H376" s="172"/>
      <c r="I376" s="175"/>
      <c r="J376" s="186">
        <f>BK376</f>
        <v>0</v>
      </c>
      <c r="K376" s="172"/>
      <c r="L376" s="177"/>
      <c r="M376" s="178"/>
      <c r="N376" s="179"/>
      <c r="O376" s="179"/>
      <c r="P376" s="180">
        <f>SUM(P377:P386)</f>
        <v>0</v>
      </c>
      <c r="Q376" s="179"/>
      <c r="R376" s="180">
        <f>SUM(R377:R386)</f>
        <v>3.5989999999999998E-3</v>
      </c>
      <c r="S376" s="179"/>
      <c r="T376" s="181">
        <f>SUM(T377:T386)</f>
        <v>0</v>
      </c>
      <c r="AR376" s="182" t="s">
        <v>87</v>
      </c>
      <c r="AT376" s="183" t="s">
        <v>76</v>
      </c>
      <c r="AU376" s="183" t="s">
        <v>85</v>
      </c>
      <c r="AY376" s="182" t="s">
        <v>152</v>
      </c>
      <c r="BK376" s="184">
        <f>SUM(BK377:BK386)</f>
        <v>0</v>
      </c>
    </row>
    <row r="377" spans="1:65" s="2" customFormat="1" ht="16.5" customHeight="1">
      <c r="A377" s="34"/>
      <c r="B377" s="35"/>
      <c r="C377" s="187" t="s">
        <v>1228</v>
      </c>
      <c r="D377" s="187" t="s">
        <v>155</v>
      </c>
      <c r="E377" s="188" t="s">
        <v>2720</v>
      </c>
      <c r="F377" s="189" t="s">
        <v>2721</v>
      </c>
      <c r="G377" s="190" t="s">
        <v>165</v>
      </c>
      <c r="H377" s="191">
        <v>6.1</v>
      </c>
      <c r="I377" s="192"/>
      <c r="J377" s="193">
        <f>ROUND(I377*H377,2)</f>
        <v>0</v>
      </c>
      <c r="K377" s="194"/>
      <c r="L377" s="39"/>
      <c r="M377" s="195" t="s">
        <v>1</v>
      </c>
      <c r="N377" s="196" t="s">
        <v>42</v>
      </c>
      <c r="O377" s="71"/>
      <c r="P377" s="197">
        <f>O377*H377</f>
        <v>0</v>
      </c>
      <c r="Q377" s="197">
        <v>6.9999999999999994E-5</v>
      </c>
      <c r="R377" s="197">
        <f>Q377*H377</f>
        <v>4.2699999999999992E-4</v>
      </c>
      <c r="S377" s="197">
        <v>0</v>
      </c>
      <c r="T377" s="198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9" t="s">
        <v>235</v>
      </c>
      <c r="AT377" s="199" t="s">
        <v>155</v>
      </c>
      <c r="AU377" s="199" t="s">
        <v>87</v>
      </c>
      <c r="AY377" s="17" t="s">
        <v>152</v>
      </c>
      <c r="BE377" s="200">
        <f>IF(N377="základní",J377,0)</f>
        <v>0</v>
      </c>
      <c r="BF377" s="200">
        <f>IF(N377="snížená",J377,0)</f>
        <v>0</v>
      </c>
      <c r="BG377" s="200">
        <f>IF(N377="zákl. přenesená",J377,0)</f>
        <v>0</v>
      </c>
      <c r="BH377" s="200">
        <f>IF(N377="sníž. přenesená",J377,0)</f>
        <v>0</v>
      </c>
      <c r="BI377" s="200">
        <f>IF(N377="nulová",J377,0)</f>
        <v>0</v>
      </c>
      <c r="BJ377" s="17" t="s">
        <v>85</v>
      </c>
      <c r="BK377" s="200">
        <f>ROUND(I377*H377,2)</f>
        <v>0</v>
      </c>
      <c r="BL377" s="17" t="s">
        <v>235</v>
      </c>
      <c r="BM377" s="199" t="s">
        <v>2722</v>
      </c>
    </row>
    <row r="378" spans="1:65" s="13" customFormat="1" ht="11.25">
      <c r="B378" s="201"/>
      <c r="C378" s="202"/>
      <c r="D378" s="203" t="s">
        <v>161</v>
      </c>
      <c r="E378" s="204" t="s">
        <v>1</v>
      </c>
      <c r="F378" s="205" t="s">
        <v>3254</v>
      </c>
      <c r="G378" s="202"/>
      <c r="H378" s="206">
        <v>1.1000000000000001</v>
      </c>
      <c r="I378" s="207"/>
      <c r="J378" s="202"/>
      <c r="K378" s="202"/>
      <c r="L378" s="208"/>
      <c r="M378" s="209"/>
      <c r="N378" s="210"/>
      <c r="O378" s="210"/>
      <c r="P378" s="210"/>
      <c r="Q378" s="210"/>
      <c r="R378" s="210"/>
      <c r="S378" s="210"/>
      <c r="T378" s="211"/>
      <c r="AT378" s="212" t="s">
        <v>161</v>
      </c>
      <c r="AU378" s="212" t="s">
        <v>87</v>
      </c>
      <c r="AV378" s="13" t="s">
        <v>87</v>
      </c>
      <c r="AW378" s="13" t="s">
        <v>34</v>
      </c>
      <c r="AX378" s="13" t="s">
        <v>77</v>
      </c>
      <c r="AY378" s="212" t="s">
        <v>152</v>
      </c>
    </row>
    <row r="379" spans="1:65" s="13" customFormat="1" ht="11.25">
      <c r="B379" s="201"/>
      <c r="C379" s="202"/>
      <c r="D379" s="203" t="s">
        <v>161</v>
      </c>
      <c r="E379" s="204" t="s">
        <v>1</v>
      </c>
      <c r="F379" s="205" t="s">
        <v>3255</v>
      </c>
      <c r="G379" s="202"/>
      <c r="H379" s="206">
        <v>5</v>
      </c>
      <c r="I379" s="207"/>
      <c r="J379" s="202"/>
      <c r="K379" s="202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161</v>
      </c>
      <c r="AU379" s="212" t="s">
        <v>87</v>
      </c>
      <c r="AV379" s="13" t="s">
        <v>87</v>
      </c>
      <c r="AW379" s="13" t="s">
        <v>34</v>
      </c>
      <c r="AX379" s="13" t="s">
        <v>77</v>
      </c>
      <c r="AY379" s="212" t="s">
        <v>152</v>
      </c>
    </row>
    <row r="380" spans="1:65" s="14" customFormat="1" ht="11.25">
      <c r="B380" s="217"/>
      <c r="C380" s="218"/>
      <c r="D380" s="203" t="s">
        <v>161</v>
      </c>
      <c r="E380" s="219" t="s">
        <v>1</v>
      </c>
      <c r="F380" s="220" t="s">
        <v>203</v>
      </c>
      <c r="G380" s="218"/>
      <c r="H380" s="221">
        <v>6.1</v>
      </c>
      <c r="I380" s="222"/>
      <c r="J380" s="218"/>
      <c r="K380" s="218"/>
      <c r="L380" s="223"/>
      <c r="M380" s="224"/>
      <c r="N380" s="225"/>
      <c r="O380" s="225"/>
      <c r="P380" s="225"/>
      <c r="Q380" s="225"/>
      <c r="R380" s="225"/>
      <c r="S380" s="225"/>
      <c r="T380" s="226"/>
      <c r="AT380" s="227" t="s">
        <v>161</v>
      </c>
      <c r="AU380" s="227" t="s">
        <v>87</v>
      </c>
      <c r="AV380" s="14" t="s">
        <v>159</v>
      </c>
      <c r="AW380" s="14" t="s">
        <v>34</v>
      </c>
      <c r="AX380" s="14" t="s">
        <v>85</v>
      </c>
      <c r="AY380" s="227" t="s">
        <v>152</v>
      </c>
    </row>
    <row r="381" spans="1:65" s="2" customFormat="1" ht="24.2" customHeight="1">
      <c r="A381" s="34"/>
      <c r="B381" s="35"/>
      <c r="C381" s="187" t="s">
        <v>1232</v>
      </c>
      <c r="D381" s="187" t="s">
        <v>155</v>
      </c>
      <c r="E381" s="188" t="s">
        <v>2726</v>
      </c>
      <c r="F381" s="189" t="s">
        <v>2727</v>
      </c>
      <c r="G381" s="190" t="s">
        <v>165</v>
      </c>
      <c r="H381" s="191">
        <v>6.1</v>
      </c>
      <c r="I381" s="192"/>
      <c r="J381" s="193">
        <f t="shared" ref="J381:J386" si="30">ROUND(I381*H381,2)</f>
        <v>0</v>
      </c>
      <c r="K381" s="194"/>
      <c r="L381" s="39"/>
      <c r="M381" s="195" t="s">
        <v>1</v>
      </c>
      <c r="N381" s="196" t="s">
        <v>42</v>
      </c>
      <c r="O381" s="71"/>
      <c r="P381" s="197">
        <f t="shared" ref="P381:P386" si="31">O381*H381</f>
        <v>0</v>
      </c>
      <c r="Q381" s="197">
        <v>8.0000000000000007E-5</v>
      </c>
      <c r="R381" s="197">
        <f t="shared" ref="R381:R386" si="32">Q381*H381</f>
        <v>4.8799999999999999E-4</v>
      </c>
      <c r="S381" s="197">
        <v>0</v>
      </c>
      <c r="T381" s="198">
        <f t="shared" ref="T381:T386" si="33"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9" t="s">
        <v>235</v>
      </c>
      <c r="AT381" s="199" t="s">
        <v>155</v>
      </c>
      <c r="AU381" s="199" t="s">
        <v>87</v>
      </c>
      <c r="AY381" s="17" t="s">
        <v>152</v>
      </c>
      <c r="BE381" s="200">
        <f t="shared" ref="BE381:BE386" si="34">IF(N381="základní",J381,0)</f>
        <v>0</v>
      </c>
      <c r="BF381" s="200">
        <f t="shared" ref="BF381:BF386" si="35">IF(N381="snížená",J381,0)</f>
        <v>0</v>
      </c>
      <c r="BG381" s="200">
        <f t="shared" ref="BG381:BG386" si="36">IF(N381="zákl. přenesená",J381,0)</f>
        <v>0</v>
      </c>
      <c r="BH381" s="200">
        <f t="shared" ref="BH381:BH386" si="37">IF(N381="sníž. přenesená",J381,0)</f>
        <v>0</v>
      </c>
      <c r="BI381" s="200">
        <f t="shared" ref="BI381:BI386" si="38">IF(N381="nulová",J381,0)</f>
        <v>0</v>
      </c>
      <c r="BJ381" s="17" t="s">
        <v>85</v>
      </c>
      <c r="BK381" s="200">
        <f t="shared" ref="BK381:BK386" si="39">ROUND(I381*H381,2)</f>
        <v>0</v>
      </c>
      <c r="BL381" s="17" t="s">
        <v>235</v>
      </c>
      <c r="BM381" s="199" t="s">
        <v>2728</v>
      </c>
    </row>
    <row r="382" spans="1:65" s="2" customFormat="1" ht="16.5" customHeight="1">
      <c r="A382" s="34"/>
      <c r="B382" s="35"/>
      <c r="C382" s="187" t="s">
        <v>1236</v>
      </c>
      <c r="D382" s="187" t="s">
        <v>155</v>
      </c>
      <c r="E382" s="188" t="s">
        <v>2730</v>
      </c>
      <c r="F382" s="189" t="s">
        <v>2731</v>
      </c>
      <c r="G382" s="190" t="s">
        <v>165</v>
      </c>
      <c r="H382" s="191">
        <v>6.1</v>
      </c>
      <c r="I382" s="192"/>
      <c r="J382" s="193">
        <f t="shared" si="30"/>
        <v>0</v>
      </c>
      <c r="K382" s="194"/>
      <c r="L382" s="39"/>
      <c r="M382" s="195" t="s">
        <v>1</v>
      </c>
      <c r="N382" s="196" t="s">
        <v>42</v>
      </c>
      <c r="O382" s="71"/>
      <c r="P382" s="197">
        <f t="shared" si="31"/>
        <v>0</v>
      </c>
      <c r="Q382" s="197">
        <v>0</v>
      </c>
      <c r="R382" s="197">
        <f t="shared" si="32"/>
        <v>0</v>
      </c>
      <c r="S382" s="197">
        <v>0</v>
      </c>
      <c r="T382" s="198">
        <f t="shared" si="33"/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9" t="s">
        <v>235</v>
      </c>
      <c r="AT382" s="199" t="s">
        <v>155</v>
      </c>
      <c r="AU382" s="199" t="s">
        <v>87</v>
      </c>
      <c r="AY382" s="17" t="s">
        <v>152</v>
      </c>
      <c r="BE382" s="200">
        <f t="shared" si="34"/>
        <v>0</v>
      </c>
      <c r="BF382" s="200">
        <f t="shared" si="35"/>
        <v>0</v>
      </c>
      <c r="BG382" s="200">
        <f t="shared" si="36"/>
        <v>0</v>
      </c>
      <c r="BH382" s="200">
        <f t="shared" si="37"/>
        <v>0</v>
      </c>
      <c r="BI382" s="200">
        <f t="shared" si="38"/>
        <v>0</v>
      </c>
      <c r="BJ382" s="17" t="s">
        <v>85</v>
      </c>
      <c r="BK382" s="200">
        <f t="shared" si="39"/>
        <v>0</v>
      </c>
      <c r="BL382" s="17" t="s">
        <v>235</v>
      </c>
      <c r="BM382" s="199" t="s">
        <v>2732</v>
      </c>
    </row>
    <row r="383" spans="1:65" s="2" customFormat="1" ht="24.2" customHeight="1">
      <c r="A383" s="34"/>
      <c r="B383" s="35"/>
      <c r="C383" s="187" t="s">
        <v>1240</v>
      </c>
      <c r="D383" s="187" t="s">
        <v>155</v>
      </c>
      <c r="E383" s="188" t="s">
        <v>2734</v>
      </c>
      <c r="F383" s="189" t="s">
        <v>2735</v>
      </c>
      <c r="G383" s="190" t="s">
        <v>165</v>
      </c>
      <c r="H383" s="191">
        <v>6.1</v>
      </c>
      <c r="I383" s="192"/>
      <c r="J383" s="193">
        <f t="shared" si="30"/>
        <v>0</v>
      </c>
      <c r="K383" s="194"/>
      <c r="L383" s="39"/>
      <c r="M383" s="195" t="s">
        <v>1</v>
      </c>
      <c r="N383" s="196" t="s">
        <v>42</v>
      </c>
      <c r="O383" s="71"/>
      <c r="P383" s="197">
        <f t="shared" si="31"/>
        <v>0</v>
      </c>
      <c r="Q383" s="197">
        <v>6.0000000000000002E-5</v>
      </c>
      <c r="R383" s="197">
        <f t="shared" si="32"/>
        <v>3.6600000000000001E-4</v>
      </c>
      <c r="S383" s="197">
        <v>0</v>
      </c>
      <c r="T383" s="198">
        <f t="shared" si="33"/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9" t="s">
        <v>235</v>
      </c>
      <c r="AT383" s="199" t="s">
        <v>155</v>
      </c>
      <c r="AU383" s="199" t="s">
        <v>87</v>
      </c>
      <c r="AY383" s="17" t="s">
        <v>152</v>
      </c>
      <c r="BE383" s="200">
        <f t="shared" si="34"/>
        <v>0</v>
      </c>
      <c r="BF383" s="200">
        <f t="shared" si="35"/>
        <v>0</v>
      </c>
      <c r="BG383" s="200">
        <f t="shared" si="36"/>
        <v>0</v>
      </c>
      <c r="BH383" s="200">
        <f t="shared" si="37"/>
        <v>0</v>
      </c>
      <c r="BI383" s="200">
        <f t="shared" si="38"/>
        <v>0</v>
      </c>
      <c r="BJ383" s="17" t="s">
        <v>85</v>
      </c>
      <c r="BK383" s="200">
        <f t="shared" si="39"/>
        <v>0</v>
      </c>
      <c r="BL383" s="17" t="s">
        <v>235</v>
      </c>
      <c r="BM383" s="199" t="s">
        <v>2736</v>
      </c>
    </row>
    <row r="384" spans="1:65" s="2" customFormat="1" ht="24.2" customHeight="1">
      <c r="A384" s="34"/>
      <c r="B384" s="35"/>
      <c r="C384" s="187" t="s">
        <v>1244</v>
      </c>
      <c r="D384" s="187" t="s">
        <v>155</v>
      </c>
      <c r="E384" s="188" t="s">
        <v>2738</v>
      </c>
      <c r="F384" s="189" t="s">
        <v>2739</v>
      </c>
      <c r="G384" s="190" t="s">
        <v>165</v>
      </c>
      <c r="H384" s="191">
        <v>6.1</v>
      </c>
      <c r="I384" s="192"/>
      <c r="J384" s="193">
        <f t="shared" si="30"/>
        <v>0</v>
      </c>
      <c r="K384" s="194"/>
      <c r="L384" s="39"/>
      <c r="M384" s="195" t="s">
        <v>1</v>
      </c>
      <c r="N384" s="196" t="s">
        <v>42</v>
      </c>
      <c r="O384" s="71"/>
      <c r="P384" s="197">
        <f t="shared" si="31"/>
        <v>0</v>
      </c>
      <c r="Q384" s="197">
        <v>1.3999999999999999E-4</v>
      </c>
      <c r="R384" s="197">
        <f t="shared" si="32"/>
        <v>8.5399999999999983E-4</v>
      </c>
      <c r="S384" s="197">
        <v>0</v>
      </c>
      <c r="T384" s="198">
        <f t="shared" si="33"/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9" t="s">
        <v>235</v>
      </c>
      <c r="AT384" s="199" t="s">
        <v>155</v>
      </c>
      <c r="AU384" s="199" t="s">
        <v>87</v>
      </c>
      <c r="AY384" s="17" t="s">
        <v>152</v>
      </c>
      <c r="BE384" s="200">
        <f t="shared" si="34"/>
        <v>0</v>
      </c>
      <c r="BF384" s="200">
        <f t="shared" si="35"/>
        <v>0</v>
      </c>
      <c r="BG384" s="200">
        <f t="shared" si="36"/>
        <v>0</v>
      </c>
      <c r="BH384" s="200">
        <f t="shared" si="37"/>
        <v>0</v>
      </c>
      <c r="BI384" s="200">
        <f t="shared" si="38"/>
        <v>0</v>
      </c>
      <c r="BJ384" s="17" t="s">
        <v>85</v>
      </c>
      <c r="BK384" s="200">
        <f t="shared" si="39"/>
        <v>0</v>
      </c>
      <c r="BL384" s="17" t="s">
        <v>235</v>
      </c>
      <c r="BM384" s="199" t="s">
        <v>2740</v>
      </c>
    </row>
    <row r="385" spans="1:65" s="2" customFormat="1" ht="24.2" customHeight="1">
      <c r="A385" s="34"/>
      <c r="B385" s="35"/>
      <c r="C385" s="187" t="s">
        <v>2189</v>
      </c>
      <c r="D385" s="187" t="s">
        <v>155</v>
      </c>
      <c r="E385" s="188" t="s">
        <v>2742</v>
      </c>
      <c r="F385" s="189" t="s">
        <v>2743</v>
      </c>
      <c r="G385" s="190" t="s">
        <v>165</v>
      </c>
      <c r="H385" s="191">
        <v>6.1</v>
      </c>
      <c r="I385" s="192"/>
      <c r="J385" s="193">
        <f t="shared" si="30"/>
        <v>0</v>
      </c>
      <c r="K385" s="194"/>
      <c r="L385" s="39"/>
      <c r="M385" s="195" t="s">
        <v>1</v>
      </c>
      <c r="N385" s="196" t="s">
        <v>42</v>
      </c>
      <c r="O385" s="71"/>
      <c r="P385" s="197">
        <f t="shared" si="31"/>
        <v>0</v>
      </c>
      <c r="Q385" s="197">
        <v>1.2E-4</v>
      </c>
      <c r="R385" s="197">
        <f t="shared" si="32"/>
        <v>7.3200000000000001E-4</v>
      </c>
      <c r="S385" s="197">
        <v>0</v>
      </c>
      <c r="T385" s="198">
        <f t="shared" si="33"/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9" t="s">
        <v>235</v>
      </c>
      <c r="AT385" s="199" t="s">
        <v>155</v>
      </c>
      <c r="AU385" s="199" t="s">
        <v>87</v>
      </c>
      <c r="AY385" s="17" t="s">
        <v>152</v>
      </c>
      <c r="BE385" s="200">
        <f t="shared" si="34"/>
        <v>0</v>
      </c>
      <c r="BF385" s="200">
        <f t="shared" si="35"/>
        <v>0</v>
      </c>
      <c r="BG385" s="200">
        <f t="shared" si="36"/>
        <v>0</v>
      </c>
      <c r="BH385" s="200">
        <f t="shared" si="37"/>
        <v>0</v>
      </c>
      <c r="BI385" s="200">
        <f t="shared" si="38"/>
        <v>0</v>
      </c>
      <c r="BJ385" s="17" t="s">
        <v>85</v>
      </c>
      <c r="BK385" s="200">
        <f t="shared" si="39"/>
        <v>0</v>
      </c>
      <c r="BL385" s="17" t="s">
        <v>235</v>
      </c>
      <c r="BM385" s="199" t="s">
        <v>2744</v>
      </c>
    </row>
    <row r="386" spans="1:65" s="2" customFormat="1" ht="24.2" customHeight="1">
      <c r="A386" s="34"/>
      <c r="B386" s="35"/>
      <c r="C386" s="187" t="s">
        <v>2195</v>
      </c>
      <c r="D386" s="187" t="s">
        <v>155</v>
      </c>
      <c r="E386" s="188" t="s">
        <v>2746</v>
      </c>
      <c r="F386" s="189" t="s">
        <v>2747</v>
      </c>
      <c r="G386" s="190" t="s">
        <v>165</v>
      </c>
      <c r="H386" s="191">
        <v>6.1</v>
      </c>
      <c r="I386" s="192"/>
      <c r="J386" s="193">
        <f t="shared" si="30"/>
        <v>0</v>
      </c>
      <c r="K386" s="194"/>
      <c r="L386" s="39"/>
      <c r="M386" s="195" t="s">
        <v>1</v>
      </c>
      <c r="N386" s="196" t="s">
        <v>42</v>
      </c>
      <c r="O386" s="71"/>
      <c r="P386" s="197">
        <f t="shared" si="31"/>
        <v>0</v>
      </c>
      <c r="Q386" s="197">
        <v>1.2E-4</v>
      </c>
      <c r="R386" s="197">
        <f t="shared" si="32"/>
        <v>7.3200000000000001E-4</v>
      </c>
      <c r="S386" s="197">
        <v>0</v>
      </c>
      <c r="T386" s="198">
        <f t="shared" si="33"/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9" t="s">
        <v>235</v>
      </c>
      <c r="AT386" s="199" t="s">
        <v>155</v>
      </c>
      <c r="AU386" s="199" t="s">
        <v>87</v>
      </c>
      <c r="AY386" s="17" t="s">
        <v>152</v>
      </c>
      <c r="BE386" s="200">
        <f t="shared" si="34"/>
        <v>0</v>
      </c>
      <c r="BF386" s="200">
        <f t="shared" si="35"/>
        <v>0</v>
      </c>
      <c r="BG386" s="200">
        <f t="shared" si="36"/>
        <v>0</v>
      </c>
      <c r="BH386" s="200">
        <f t="shared" si="37"/>
        <v>0</v>
      </c>
      <c r="BI386" s="200">
        <f t="shared" si="38"/>
        <v>0</v>
      </c>
      <c r="BJ386" s="17" t="s">
        <v>85</v>
      </c>
      <c r="BK386" s="200">
        <f t="shared" si="39"/>
        <v>0</v>
      </c>
      <c r="BL386" s="17" t="s">
        <v>235</v>
      </c>
      <c r="BM386" s="199" t="s">
        <v>2748</v>
      </c>
    </row>
    <row r="387" spans="1:65" s="12" customFormat="1" ht="22.9" customHeight="1">
      <c r="B387" s="171"/>
      <c r="C387" s="172"/>
      <c r="D387" s="173" t="s">
        <v>76</v>
      </c>
      <c r="E387" s="185" t="s">
        <v>2749</v>
      </c>
      <c r="F387" s="185" t="s">
        <v>2750</v>
      </c>
      <c r="G387" s="172"/>
      <c r="H387" s="172"/>
      <c r="I387" s="175"/>
      <c r="J387" s="186">
        <f>BK387</f>
        <v>0</v>
      </c>
      <c r="K387" s="172"/>
      <c r="L387" s="177"/>
      <c r="M387" s="178"/>
      <c r="N387" s="179"/>
      <c r="O387" s="179"/>
      <c r="P387" s="180">
        <f>SUM(P388:P400)</f>
        <v>0</v>
      </c>
      <c r="Q387" s="179"/>
      <c r="R387" s="180">
        <f>SUM(R388:R400)</f>
        <v>5.5788000000000004E-2</v>
      </c>
      <c r="S387" s="179"/>
      <c r="T387" s="181">
        <f>SUM(T388:T400)</f>
        <v>1.1011200000000001E-2</v>
      </c>
      <c r="AR387" s="182" t="s">
        <v>87</v>
      </c>
      <c r="AT387" s="183" t="s">
        <v>76</v>
      </c>
      <c r="AU387" s="183" t="s">
        <v>85</v>
      </c>
      <c r="AY387" s="182" t="s">
        <v>152</v>
      </c>
      <c r="BK387" s="184">
        <f>SUM(BK388:BK400)</f>
        <v>0</v>
      </c>
    </row>
    <row r="388" spans="1:65" s="2" customFormat="1" ht="16.5" customHeight="1">
      <c r="A388" s="34"/>
      <c r="B388" s="35"/>
      <c r="C388" s="187" t="s">
        <v>2201</v>
      </c>
      <c r="D388" s="187" t="s">
        <v>155</v>
      </c>
      <c r="E388" s="188" t="s">
        <v>2752</v>
      </c>
      <c r="F388" s="189" t="s">
        <v>2753</v>
      </c>
      <c r="G388" s="190" t="s">
        <v>165</v>
      </c>
      <c r="H388" s="191">
        <v>13.2</v>
      </c>
      <c r="I388" s="192"/>
      <c r="J388" s="193">
        <f>ROUND(I388*H388,2)</f>
        <v>0</v>
      </c>
      <c r="K388" s="194"/>
      <c r="L388" s="39"/>
      <c r="M388" s="195" t="s">
        <v>1</v>
      </c>
      <c r="N388" s="196" t="s">
        <v>42</v>
      </c>
      <c r="O388" s="71"/>
      <c r="P388" s="197">
        <f>O388*H388</f>
        <v>0</v>
      </c>
      <c r="Q388" s="197">
        <v>0</v>
      </c>
      <c r="R388" s="197">
        <f>Q388*H388</f>
        <v>0</v>
      </c>
      <c r="S388" s="197">
        <v>0</v>
      </c>
      <c r="T388" s="19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9" t="s">
        <v>235</v>
      </c>
      <c r="AT388" s="199" t="s">
        <v>155</v>
      </c>
      <c r="AU388" s="199" t="s">
        <v>87</v>
      </c>
      <c r="AY388" s="17" t="s">
        <v>152</v>
      </c>
      <c r="BE388" s="200">
        <f>IF(N388="základní",J388,0)</f>
        <v>0</v>
      </c>
      <c r="BF388" s="200">
        <f>IF(N388="snížená",J388,0)</f>
        <v>0</v>
      </c>
      <c r="BG388" s="200">
        <f>IF(N388="zákl. přenesená",J388,0)</f>
        <v>0</v>
      </c>
      <c r="BH388" s="200">
        <f>IF(N388="sníž. přenesená",J388,0)</f>
        <v>0</v>
      </c>
      <c r="BI388" s="200">
        <f>IF(N388="nulová",J388,0)</f>
        <v>0</v>
      </c>
      <c r="BJ388" s="17" t="s">
        <v>85</v>
      </c>
      <c r="BK388" s="200">
        <f>ROUND(I388*H388,2)</f>
        <v>0</v>
      </c>
      <c r="BL388" s="17" t="s">
        <v>235</v>
      </c>
      <c r="BM388" s="199" t="s">
        <v>2754</v>
      </c>
    </row>
    <row r="389" spans="1:65" s="2" customFormat="1" ht="16.5" customHeight="1">
      <c r="A389" s="34"/>
      <c r="B389" s="35"/>
      <c r="C389" s="228" t="s">
        <v>2207</v>
      </c>
      <c r="D389" s="228" t="s">
        <v>263</v>
      </c>
      <c r="E389" s="229" t="s">
        <v>2756</v>
      </c>
      <c r="F389" s="230" t="s">
        <v>2757</v>
      </c>
      <c r="G389" s="231" t="s">
        <v>165</v>
      </c>
      <c r="H389" s="232">
        <v>13.86</v>
      </c>
      <c r="I389" s="233"/>
      <c r="J389" s="234">
        <f>ROUND(I389*H389,2)</f>
        <v>0</v>
      </c>
      <c r="K389" s="235"/>
      <c r="L389" s="236"/>
      <c r="M389" s="237" t="s">
        <v>1</v>
      </c>
      <c r="N389" s="238" t="s">
        <v>42</v>
      </c>
      <c r="O389" s="71"/>
      <c r="P389" s="197">
        <f>O389*H389</f>
        <v>0</v>
      </c>
      <c r="Q389" s="197">
        <v>0</v>
      </c>
      <c r="R389" s="197">
        <f>Q389*H389</f>
        <v>0</v>
      </c>
      <c r="S389" s="197">
        <v>0</v>
      </c>
      <c r="T389" s="19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9" t="s">
        <v>285</v>
      </c>
      <c r="AT389" s="199" t="s">
        <v>263</v>
      </c>
      <c r="AU389" s="199" t="s">
        <v>87</v>
      </c>
      <c r="AY389" s="17" t="s">
        <v>152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7" t="s">
        <v>85</v>
      </c>
      <c r="BK389" s="200">
        <f>ROUND(I389*H389,2)</f>
        <v>0</v>
      </c>
      <c r="BL389" s="17" t="s">
        <v>235</v>
      </c>
      <c r="BM389" s="199" t="s">
        <v>2758</v>
      </c>
    </row>
    <row r="390" spans="1:65" s="13" customFormat="1" ht="11.25">
      <c r="B390" s="201"/>
      <c r="C390" s="202"/>
      <c r="D390" s="203" t="s">
        <v>161</v>
      </c>
      <c r="E390" s="202"/>
      <c r="F390" s="205" t="s">
        <v>3256</v>
      </c>
      <c r="G390" s="202"/>
      <c r="H390" s="206">
        <v>13.86</v>
      </c>
      <c r="I390" s="207"/>
      <c r="J390" s="202"/>
      <c r="K390" s="202"/>
      <c r="L390" s="208"/>
      <c r="M390" s="209"/>
      <c r="N390" s="210"/>
      <c r="O390" s="210"/>
      <c r="P390" s="210"/>
      <c r="Q390" s="210"/>
      <c r="R390" s="210"/>
      <c r="S390" s="210"/>
      <c r="T390" s="211"/>
      <c r="AT390" s="212" t="s">
        <v>161</v>
      </c>
      <c r="AU390" s="212" t="s">
        <v>87</v>
      </c>
      <c r="AV390" s="13" t="s">
        <v>87</v>
      </c>
      <c r="AW390" s="13" t="s">
        <v>4</v>
      </c>
      <c r="AX390" s="13" t="s">
        <v>85</v>
      </c>
      <c r="AY390" s="212" t="s">
        <v>152</v>
      </c>
    </row>
    <row r="391" spans="1:65" s="2" customFormat="1" ht="24.2" customHeight="1">
      <c r="A391" s="34"/>
      <c r="B391" s="35"/>
      <c r="C391" s="187" t="s">
        <v>2211</v>
      </c>
      <c r="D391" s="187" t="s">
        <v>155</v>
      </c>
      <c r="E391" s="188" t="s">
        <v>2761</v>
      </c>
      <c r="F391" s="189" t="s">
        <v>2762</v>
      </c>
      <c r="G391" s="190" t="s">
        <v>165</v>
      </c>
      <c r="H391" s="191">
        <v>18.8</v>
      </c>
      <c r="I391" s="192"/>
      <c r="J391" s="193">
        <f>ROUND(I391*H391,2)</f>
        <v>0</v>
      </c>
      <c r="K391" s="194"/>
      <c r="L391" s="39"/>
      <c r="M391" s="195" t="s">
        <v>1</v>
      </c>
      <c r="N391" s="196" t="s">
        <v>42</v>
      </c>
      <c r="O391" s="71"/>
      <c r="P391" s="197">
        <f>O391*H391</f>
        <v>0</v>
      </c>
      <c r="Q391" s="197">
        <v>0</v>
      </c>
      <c r="R391" s="197">
        <f>Q391*H391</f>
        <v>0</v>
      </c>
      <c r="S391" s="197">
        <v>0</v>
      </c>
      <c r="T391" s="19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9" t="s">
        <v>235</v>
      </c>
      <c r="AT391" s="199" t="s">
        <v>155</v>
      </c>
      <c r="AU391" s="199" t="s">
        <v>87</v>
      </c>
      <c r="AY391" s="17" t="s">
        <v>152</v>
      </c>
      <c r="BE391" s="200">
        <f>IF(N391="základní",J391,0)</f>
        <v>0</v>
      </c>
      <c r="BF391" s="200">
        <f>IF(N391="snížená",J391,0)</f>
        <v>0</v>
      </c>
      <c r="BG391" s="200">
        <f>IF(N391="zákl. přenesená",J391,0)</f>
        <v>0</v>
      </c>
      <c r="BH391" s="200">
        <f>IF(N391="sníž. přenesená",J391,0)</f>
        <v>0</v>
      </c>
      <c r="BI391" s="200">
        <f>IF(N391="nulová",J391,0)</f>
        <v>0</v>
      </c>
      <c r="BJ391" s="17" t="s">
        <v>85</v>
      </c>
      <c r="BK391" s="200">
        <f>ROUND(I391*H391,2)</f>
        <v>0</v>
      </c>
      <c r="BL391" s="17" t="s">
        <v>235</v>
      </c>
      <c r="BM391" s="199" t="s">
        <v>2763</v>
      </c>
    </row>
    <row r="392" spans="1:65" s="13" customFormat="1" ht="11.25">
      <c r="B392" s="201"/>
      <c r="C392" s="202"/>
      <c r="D392" s="203" t="s">
        <v>161</v>
      </c>
      <c r="E392" s="204" t="s">
        <v>1</v>
      </c>
      <c r="F392" s="205" t="s">
        <v>3257</v>
      </c>
      <c r="G392" s="202"/>
      <c r="H392" s="206">
        <v>18.8</v>
      </c>
      <c r="I392" s="207"/>
      <c r="J392" s="202"/>
      <c r="K392" s="202"/>
      <c r="L392" s="208"/>
      <c r="M392" s="209"/>
      <c r="N392" s="210"/>
      <c r="O392" s="210"/>
      <c r="P392" s="210"/>
      <c r="Q392" s="210"/>
      <c r="R392" s="210"/>
      <c r="S392" s="210"/>
      <c r="T392" s="211"/>
      <c r="AT392" s="212" t="s">
        <v>161</v>
      </c>
      <c r="AU392" s="212" t="s">
        <v>87</v>
      </c>
      <c r="AV392" s="13" t="s">
        <v>87</v>
      </c>
      <c r="AW392" s="13" t="s">
        <v>34</v>
      </c>
      <c r="AX392" s="13" t="s">
        <v>85</v>
      </c>
      <c r="AY392" s="212" t="s">
        <v>152</v>
      </c>
    </row>
    <row r="393" spans="1:65" s="2" customFormat="1" ht="16.5" customHeight="1">
      <c r="A393" s="34"/>
      <c r="B393" s="35"/>
      <c r="C393" s="228" t="s">
        <v>2217</v>
      </c>
      <c r="D393" s="228" t="s">
        <v>263</v>
      </c>
      <c r="E393" s="229" t="s">
        <v>2756</v>
      </c>
      <c r="F393" s="230" t="s">
        <v>2757</v>
      </c>
      <c r="G393" s="231" t="s">
        <v>165</v>
      </c>
      <c r="H393" s="232">
        <v>19.739999999999998</v>
      </c>
      <c r="I393" s="233"/>
      <c r="J393" s="234">
        <f>ROUND(I393*H393,2)</f>
        <v>0</v>
      </c>
      <c r="K393" s="235"/>
      <c r="L393" s="236"/>
      <c r="M393" s="237" t="s">
        <v>1</v>
      </c>
      <c r="N393" s="238" t="s">
        <v>42</v>
      </c>
      <c r="O393" s="71"/>
      <c r="P393" s="197">
        <f>O393*H393</f>
        <v>0</v>
      </c>
      <c r="Q393" s="197">
        <v>0</v>
      </c>
      <c r="R393" s="197">
        <f>Q393*H393</f>
        <v>0</v>
      </c>
      <c r="S393" s="197">
        <v>0</v>
      </c>
      <c r="T393" s="19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9" t="s">
        <v>285</v>
      </c>
      <c r="AT393" s="199" t="s">
        <v>263</v>
      </c>
      <c r="AU393" s="199" t="s">
        <v>87</v>
      </c>
      <c r="AY393" s="17" t="s">
        <v>152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17" t="s">
        <v>85</v>
      </c>
      <c r="BK393" s="200">
        <f>ROUND(I393*H393,2)</f>
        <v>0</v>
      </c>
      <c r="BL393" s="17" t="s">
        <v>235</v>
      </c>
      <c r="BM393" s="199" t="s">
        <v>2766</v>
      </c>
    </row>
    <row r="394" spans="1:65" s="13" customFormat="1" ht="11.25">
      <c r="B394" s="201"/>
      <c r="C394" s="202"/>
      <c r="D394" s="203" t="s">
        <v>161</v>
      </c>
      <c r="E394" s="202"/>
      <c r="F394" s="205" t="s">
        <v>3258</v>
      </c>
      <c r="G394" s="202"/>
      <c r="H394" s="206">
        <v>19.739999999999998</v>
      </c>
      <c r="I394" s="207"/>
      <c r="J394" s="202"/>
      <c r="K394" s="202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161</v>
      </c>
      <c r="AU394" s="212" t="s">
        <v>87</v>
      </c>
      <c r="AV394" s="13" t="s">
        <v>87</v>
      </c>
      <c r="AW394" s="13" t="s">
        <v>4</v>
      </c>
      <c r="AX394" s="13" t="s">
        <v>85</v>
      </c>
      <c r="AY394" s="212" t="s">
        <v>152</v>
      </c>
    </row>
    <row r="395" spans="1:65" s="2" customFormat="1" ht="16.5" customHeight="1">
      <c r="A395" s="34"/>
      <c r="B395" s="35"/>
      <c r="C395" s="187" t="s">
        <v>2222</v>
      </c>
      <c r="D395" s="187" t="s">
        <v>155</v>
      </c>
      <c r="E395" s="188" t="s">
        <v>2769</v>
      </c>
      <c r="F395" s="189" t="s">
        <v>2770</v>
      </c>
      <c r="G395" s="190" t="s">
        <v>165</v>
      </c>
      <c r="H395" s="191">
        <v>35.520000000000003</v>
      </c>
      <c r="I395" s="192"/>
      <c r="J395" s="193">
        <f>ROUND(I395*H395,2)</f>
        <v>0</v>
      </c>
      <c r="K395" s="194"/>
      <c r="L395" s="39"/>
      <c r="M395" s="195" t="s">
        <v>1</v>
      </c>
      <c r="N395" s="196" t="s">
        <v>42</v>
      </c>
      <c r="O395" s="71"/>
      <c r="P395" s="197">
        <f>O395*H395</f>
        <v>0</v>
      </c>
      <c r="Q395" s="197">
        <v>1E-3</v>
      </c>
      <c r="R395" s="197">
        <f>Q395*H395</f>
        <v>3.5520000000000003E-2</v>
      </c>
      <c r="S395" s="197">
        <v>3.1E-4</v>
      </c>
      <c r="T395" s="198">
        <f>S395*H395</f>
        <v>1.1011200000000001E-2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9" t="s">
        <v>235</v>
      </c>
      <c r="AT395" s="199" t="s">
        <v>155</v>
      </c>
      <c r="AU395" s="199" t="s">
        <v>87</v>
      </c>
      <c r="AY395" s="17" t="s">
        <v>152</v>
      </c>
      <c r="BE395" s="200">
        <f>IF(N395="základní",J395,0)</f>
        <v>0</v>
      </c>
      <c r="BF395" s="200">
        <f>IF(N395="snížená",J395,0)</f>
        <v>0</v>
      </c>
      <c r="BG395" s="200">
        <f>IF(N395="zákl. přenesená",J395,0)</f>
        <v>0</v>
      </c>
      <c r="BH395" s="200">
        <f>IF(N395="sníž. přenesená",J395,0)</f>
        <v>0</v>
      </c>
      <c r="BI395" s="200">
        <f>IF(N395="nulová",J395,0)</f>
        <v>0</v>
      </c>
      <c r="BJ395" s="17" t="s">
        <v>85</v>
      </c>
      <c r="BK395" s="200">
        <f>ROUND(I395*H395,2)</f>
        <v>0</v>
      </c>
      <c r="BL395" s="17" t="s">
        <v>235</v>
      </c>
      <c r="BM395" s="199" t="s">
        <v>2771</v>
      </c>
    </row>
    <row r="396" spans="1:65" s="13" customFormat="1" ht="11.25">
      <c r="B396" s="201"/>
      <c r="C396" s="202"/>
      <c r="D396" s="203" t="s">
        <v>161</v>
      </c>
      <c r="E396" s="204" t="s">
        <v>1</v>
      </c>
      <c r="F396" s="205" t="s">
        <v>3259</v>
      </c>
      <c r="G396" s="202"/>
      <c r="H396" s="206">
        <v>35.520000000000003</v>
      </c>
      <c r="I396" s="207"/>
      <c r="J396" s="202"/>
      <c r="K396" s="202"/>
      <c r="L396" s="208"/>
      <c r="M396" s="209"/>
      <c r="N396" s="210"/>
      <c r="O396" s="210"/>
      <c r="P396" s="210"/>
      <c r="Q396" s="210"/>
      <c r="R396" s="210"/>
      <c r="S396" s="210"/>
      <c r="T396" s="211"/>
      <c r="AT396" s="212" t="s">
        <v>161</v>
      </c>
      <c r="AU396" s="212" t="s">
        <v>87</v>
      </c>
      <c r="AV396" s="13" t="s">
        <v>87</v>
      </c>
      <c r="AW396" s="13" t="s">
        <v>34</v>
      </c>
      <c r="AX396" s="13" t="s">
        <v>85</v>
      </c>
      <c r="AY396" s="212" t="s">
        <v>152</v>
      </c>
    </row>
    <row r="397" spans="1:65" s="2" customFormat="1" ht="24.2" customHeight="1">
      <c r="A397" s="34"/>
      <c r="B397" s="35"/>
      <c r="C397" s="187" t="s">
        <v>2227</v>
      </c>
      <c r="D397" s="187" t="s">
        <v>155</v>
      </c>
      <c r="E397" s="188" t="s">
        <v>2775</v>
      </c>
      <c r="F397" s="189" t="s">
        <v>2776</v>
      </c>
      <c r="G397" s="190" t="s">
        <v>165</v>
      </c>
      <c r="H397" s="191">
        <v>35.520000000000003</v>
      </c>
      <c r="I397" s="192"/>
      <c r="J397" s="193">
        <f>ROUND(I397*H397,2)</f>
        <v>0</v>
      </c>
      <c r="K397" s="194"/>
      <c r="L397" s="39"/>
      <c r="M397" s="195" t="s">
        <v>1</v>
      </c>
      <c r="N397" s="196" t="s">
        <v>42</v>
      </c>
      <c r="O397" s="71"/>
      <c r="P397" s="197">
        <f>O397*H397</f>
        <v>0</v>
      </c>
      <c r="Q397" s="197">
        <v>0</v>
      </c>
      <c r="R397" s="197">
        <f>Q397*H397</f>
        <v>0</v>
      </c>
      <c r="S397" s="197">
        <v>0</v>
      </c>
      <c r="T397" s="19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9" t="s">
        <v>235</v>
      </c>
      <c r="AT397" s="199" t="s">
        <v>155</v>
      </c>
      <c r="AU397" s="199" t="s">
        <v>87</v>
      </c>
      <c r="AY397" s="17" t="s">
        <v>152</v>
      </c>
      <c r="BE397" s="200">
        <f>IF(N397="základní",J397,0)</f>
        <v>0</v>
      </c>
      <c r="BF397" s="200">
        <f>IF(N397="snížená",J397,0)</f>
        <v>0</v>
      </c>
      <c r="BG397" s="200">
        <f>IF(N397="zákl. přenesená",J397,0)</f>
        <v>0</v>
      </c>
      <c r="BH397" s="200">
        <f>IF(N397="sníž. přenesená",J397,0)</f>
        <v>0</v>
      </c>
      <c r="BI397" s="200">
        <f>IF(N397="nulová",J397,0)</f>
        <v>0</v>
      </c>
      <c r="BJ397" s="17" t="s">
        <v>85</v>
      </c>
      <c r="BK397" s="200">
        <f>ROUND(I397*H397,2)</f>
        <v>0</v>
      </c>
      <c r="BL397" s="17" t="s">
        <v>235</v>
      </c>
      <c r="BM397" s="199" t="s">
        <v>2777</v>
      </c>
    </row>
    <row r="398" spans="1:65" s="2" customFormat="1" ht="24.2" customHeight="1">
      <c r="A398" s="34"/>
      <c r="B398" s="35"/>
      <c r="C398" s="187" t="s">
        <v>2231</v>
      </c>
      <c r="D398" s="187" t="s">
        <v>155</v>
      </c>
      <c r="E398" s="188" t="s">
        <v>2779</v>
      </c>
      <c r="F398" s="189" t="s">
        <v>2780</v>
      </c>
      <c r="G398" s="190" t="s">
        <v>165</v>
      </c>
      <c r="H398" s="191">
        <v>36.6</v>
      </c>
      <c r="I398" s="192"/>
      <c r="J398" s="193">
        <f>ROUND(I398*H398,2)</f>
        <v>0</v>
      </c>
      <c r="K398" s="194"/>
      <c r="L398" s="39"/>
      <c r="M398" s="195" t="s">
        <v>1</v>
      </c>
      <c r="N398" s="196" t="s">
        <v>42</v>
      </c>
      <c r="O398" s="71"/>
      <c r="P398" s="197">
        <f>O398*H398</f>
        <v>0</v>
      </c>
      <c r="Q398" s="197">
        <v>2.0000000000000001E-4</v>
      </c>
      <c r="R398" s="197">
        <f>Q398*H398</f>
        <v>7.320000000000001E-3</v>
      </c>
      <c r="S398" s="197">
        <v>0</v>
      </c>
      <c r="T398" s="198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9" t="s">
        <v>235</v>
      </c>
      <c r="AT398" s="199" t="s">
        <v>155</v>
      </c>
      <c r="AU398" s="199" t="s">
        <v>87</v>
      </c>
      <c r="AY398" s="17" t="s">
        <v>152</v>
      </c>
      <c r="BE398" s="200">
        <f>IF(N398="základní",J398,0)</f>
        <v>0</v>
      </c>
      <c r="BF398" s="200">
        <f>IF(N398="snížená",J398,0)</f>
        <v>0</v>
      </c>
      <c r="BG398" s="200">
        <f>IF(N398="zákl. přenesená",J398,0)</f>
        <v>0</v>
      </c>
      <c r="BH398" s="200">
        <f>IF(N398="sníž. přenesená",J398,0)</f>
        <v>0</v>
      </c>
      <c r="BI398" s="200">
        <f>IF(N398="nulová",J398,0)</f>
        <v>0</v>
      </c>
      <c r="BJ398" s="17" t="s">
        <v>85</v>
      </c>
      <c r="BK398" s="200">
        <f>ROUND(I398*H398,2)</f>
        <v>0</v>
      </c>
      <c r="BL398" s="17" t="s">
        <v>235</v>
      </c>
      <c r="BM398" s="199" t="s">
        <v>2781</v>
      </c>
    </row>
    <row r="399" spans="1:65" s="2" customFormat="1" ht="33" customHeight="1">
      <c r="A399" s="34"/>
      <c r="B399" s="35"/>
      <c r="C399" s="187" t="s">
        <v>2235</v>
      </c>
      <c r="D399" s="187" t="s">
        <v>155</v>
      </c>
      <c r="E399" s="188" t="s">
        <v>3260</v>
      </c>
      <c r="F399" s="189" t="s">
        <v>3261</v>
      </c>
      <c r="G399" s="190" t="s">
        <v>165</v>
      </c>
      <c r="H399" s="191">
        <v>49.8</v>
      </c>
      <c r="I399" s="192"/>
      <c r="J399" s="193">
        <f>ROUND(I399*H399,2)</f>
        <v>0</v>
      </c>
      <c r="K399" s="194"/>
      <c r="L399" s="39"/>
      <c r="M399" s="195" t="s">
        <v>1</v>
      </c>
      <c r="N399" s="196" t="s">
        <v>42</v>
      </c>
      <c r="O399" s="71"/>
      <c r="P399" s="197">
        <f>O399*H399</f>
        <v>0</v>
      </c>
      <c r="Q399" s="197">
        <v>2.5999999999999998E-4</v>
      </c>
      <c r="R399" s="197">
        <f>Q399*H399</f>
        <v>1.2947999999999998E-2</v>
      </c>
      <c r="S399" s="197">
        <v>0</v>
      </c>
      <c r="T399" s="198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9" t="s">
        <v>235</v>
      </c>
      <c r="AT399" s="199" t="s">
        <v>155</v>
      </c>
      <c r="AU399" s="199" t="s">
        <v>87</v>
      </c>
      <c r="AY399" s="17" t="s">
        <v>152</v>
      </c>
      <c r="BE399" s="200">
        <f>IF(N399="základní",J399,0)</f>
        <v>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7" t="s">
        <v>85</v>
      </c>
      <c r="BK399" s="200">
        <f>ROUND(I399*H399,2)</f>
        <v>0</v>
      </c>
      <c r="BL399" s="17" t="s">
        <v>235</v>
      </c>
      <c r="BM399" s="199" t="s">
        <v>3262</v>
      </c>
    </row>
    <row r="400" spans="1:65" s="13" customFormat="1" ht="11.25">
      <c r="B400" s="201"/>
      <c r="C400" s="202"/>
      <c r="D400" s="203" t="s">
        <v>161</v>
      </c>
      <c r="E400" s="204" t="s">
        <v>1</v>
      </c>
      <c r="F400" s="205" t="s">
        <v>3263</v>
      </c>
      <c r="G400" s="202"/>
      <c r="H400" s="206">
        <v>49.8</v>
      </c>
      <c r="I400" s="207"/>
      <c r="J400" s="202"/>
      <c r="K400" s="202"/>
      <c r="L400" s="208"/>
      <c r="M400" s="209"/>
      <c r="N400" s="210"/>
      <c r="O400" s="210"/>
      <c r="P400" s="210"/>
      <c r="Q400" s="210"/>
      <c r="R400" s="210"/>
      <c r="S400" s="210"/>
      <c r="T400" s="211"/>
      <c r="AT400" s="212" t="s">
        <v>161</v>
      </c>
      <c r="AU400" s="212" t="s">
        <v>87</v>
      </c>
      <c r="AV400" s="13" t="s">
        <v>87</v>
      </c>
      <c r="AW400" s="13" t="s">
        <v>34</v>
      </c>
      <c r="AX400" s="13" t="s">
        <v>85</v>
      </c>
      <c r="AY400" s="212" t="s">
        <v>152</v>
      </c>
    </row>
    <row r="401" spans="1:65" s="12" customFormat="1" ht="25.9" customHeight="1">
      <c r="B401" s="171"/>
      <c r="C401" s="172"/>
      <c r="D401" s="173" t="s">
        <v>76</v>
      </c>
      <c r="E401" s="174" t="s">
        <v>898</v>
      </c>
      <c r="F401" s="174" t="s">
        <v>899</v>
      </c>
      <c r="G401" s="172"/>
      <c r="H401" s="172"/>
      <c r="I401" s="175"/>
      <c r="J401" s="176">
        <f>BK401</f>
        <v>0</v>
      </c>
      <c r="K401" s="172"/>
      <c r="L401" s="177"/>
      <c r="M401" s="178"/>
      <c r="N401" s="179"/>
      <c r="O401" s="179"/>
      <c r="P401" s="180">
        <f>P402+SUM(P403:P428)</f>
        <v>0</v>
      </c>
      <c r="Q401" s="179"/>
      <c r="R401" s="180">
        <f>R402+SUM(R403:R428)</f>
        <v>2.887E-2</v>
      </c>
      <c r="S401" s="179"/>
      <c r="T401" s="181">
        <f>T402+SUM(T403:T428)</f>
        <v>0</v>
      </c>
      <c r="AR401" s="182" t="s">
        <v>87</v>
      </c>
      <c r="AT401" s="183" t="s">
        <v>76</v>
      </c>
      <c r="AU401" s="183" t="s">
        <v>77</v>
      </c>
      <c r="AY401" s="182" t="s">
        <v>152</v>
      </c>
      <c r="BK401" s="184">
        <f>BK402+SUM(BK403:BK428)</f>
        <v>0</v>
      </c>
    </row>
    <row r="402" spans="1:65" s="2" customFormat="1" ht="33" customHeight="1">
      <c r="A402" s="34"/>
      <c r="B402" s="35"/>
      <c r="C402" s="187" t="s">
        <v>2239</v>
      </c>
      <c r="D402" s="187" t="s">
        <v>155</v>
      </c>
      <c r="E402" s="188" t="s">
        <v>2788</v>
      </c>
      <c r="F402" s="189" t="s">
        <v>2789</v>
      </c>
      <c r="G402" s="190" t="s">
        <v>170</v>
      </c>
      <c r="H402" s="191">
        <v>1</v>
      </c>
      <c r="I402" s="192"/>
      <c r="J402" s="193">
        <f>ROUND(I402*H402,2)</f>
        <v>0</v>
      </c>
      <c r="K402" s="194"/>
      <c r="L402" s="39"/>
      <c r="M402" s="195" t="s">
        <v>1</v>
      </c>
      <c r="N402" s="196" t="s">
        <v>42</v>
      </c>
      <c r="O402" s="71"/>
      <c r="P402" s="197">
        <f>O402*H402</f>
        <v>0</v>
      </c>
      <c r="Q402" s="197">
        <v>0</v>
      </c>
      <c r="R402" s="197">
        <f>Q402*H402</f>
        <v>0</v>
      </c>
      <c r="S402" s="197">
        <v>0</v>
      </c>
      <c r="T402" s="19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9" t="s">
        <v>235</v>
      </c>
      <c r="AT402" s="199" t="s">
        <v>155</v>
      </c>
      <c r="AU402" s="199" t="s">
        <v>85</v>
      </c>
      <c r="AY402" s="17" t="s">
        <v>152</v>
      </c>
      <c r="BE402" s="200">
        <f>IF(N402="základní",J402,0)</f>
        <v>0</v>
      </c>
      <c r="BF402" s="200">
        <f>IF(N402="snížená",J402,0)</f>
        <v>0</v>
      </c>
      <c r="BG402" s="200">
        <f>IF(N402="zákl. přenesená",J402,0)</f>
        <v>0</v>
      </c>
      <c r="BH402" s="200">
        <f>IF(N402="sníž. přenesená",J402,0)</f>
        <v>0</v>
      </c>
      <c r="BI402" s="200">
        <f>IF(N402="nulová",J402,0)</f>
        <v>0</v>
      </c>
      <c r="BJ402" s="17" t="s">
        <v>85</v>
      </c>
      <c r="BK402" s="200">
        <f>ROUND(I402*H402,2)</f>
        <v>0</v>
      </c>
      <c r="BL402" s="17" t="s">
        <v>235</v>
      </c>
      <c r="BM402" s="199" t="s">
        <v>2790</v>
      </c>
    </row>
    <row r="403" spans="1:65" s="13" customFormat="1" ht="11.25">
      <c r="B403" s="201"/>
      <c r="C403" s="202"/>
      <c r="D403" s="203" t="s">
        <v>161</v>
      </c>
      <c r="E403" s="204" t="s">
        <v>1</v>
      </c>
      <c r="F403" s="205" t="s">
        <v>2791</v>
      </c>
      <c r="G403" s="202"/>
      <c r="H403" s="206">
        <v>1</v>
      </c>
      <c r="I403" s="207"/>
      <c r="J403" s="202"/>
      <c r="K403" s="202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161</v>
      </c>
      <c r="AU403" s="212" t="s">
        <v>85</v>
      </c>
      <c r="AV403" s="13" t="s">
        <v>87</v>
      </c>
      <c r="AW403" s="13" t="s">
        <v>34</v>
      </c>
      <c r="AX403" s="13" t="s">
        <v>85</v>
      </c>
      <c r="AY403" s="212" t="s">
        <v>152</v>
      </c>
    </row>
    <row r="404" spans="1:65" s="2" customFormat="1" ht="24.2" customHeight="1">
      <c r="A404" s="34"/>
      <c r="B404" s="35"/>
      <c r="C404" s="228" t="s">
        <v>2243</v>
      </c>
      <c r="D404" s="228" t="s">
        <v>263</v>
      </c>
      <c r="E404" s="229" t="s">
        <v>2793</v>
      </c>
      <c r="F404" s="230" t="s">
        <v>2794</v>
      </c>
      <c r="G404" s="231" t="s">
        <v>170</v>
      </c>
      <c r="H404" s="232">
        <v>1</v>
      </c>
      <c r="I404" s="233"/>
      <c r="J404" s="234">
        <f t="shared" ref="J404:J427" si="40">ROUND(I404*H404,2)</f>
        <v>0</v>
      </c>
      <c r="K404" s="235"/>
      <c r="L404" s="236"/>
      <c r="M404" s="237" t="s">
        <v>1</v>
      </c>
      <c r="N404" s="238" t="s">
        <v>42</v>
      </c>
      <c r="O404" s="71"/>
      <c r="P404" s="197">
        <f t="shared" ref="P404:P427" si="41">O404*H404</f>
        <v>0</v>
      </c>
      <c r="Q404" s="197">
        <v>4.0000000000000001E-3</v>
      </c>
      <c r="R404" s="197">
        <f t="shared" ref="R404:R427" si="42">Q404*H404</f>
        <v>4.0000000000000001E-3</v>
      </c>
      <c r="S404" s="197">
        <v>0</v>
      </c>
      <c r="T404" s="198">
        <f t="shared" ref="T404:T427" si="43"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9" t="s">
        <v>285</v>
      </c>
      <c r="AT404" s="199" t="s">
        <v>263</v>
      </c>
      <c r="AU404" s="199" t="s">
        <v>85</v>
      </c>
      <c r="AY404" s="17" t="s">
        <v>152</v>
      </c>
      <c r="BE404" s="200">
        <f t="shared" ref="BE404:BE427" si="44">IF(N404="základní",J404,0)</f>
        <v>0</v>
      </c>
      <c r="BF404" s="200">
        <f t="shared" ref="BF404:BF427" si="45">IF(N404="snížená",J404,0)</f>
        <v>0</v>
      </c>
      <c r="BG404" s="200">
        <f t="shared" ref="BG404:BG427" si="46">IF(N404="zákl. přenesená",J404,0)</f>
        <v>0</v>
      </c>
      <c r="BH404" s="200">
        <f t="shared" ref="BH404:BH427" si="47">IF(N404="sníž. přenesená",J404,0)</f>
        <v>0</v>
      </c>
      <c r="BI404" s="200">
        <f t="shared" ref="BI404:BI427" si="48">IF(N404="nulová",J404,0)</f>
        <v>0</v>
      </c>
      <c r="BJ404" s="17" t="s">
        <v>85</v>
      </c>
      <c r="BK404" s="200">
        <f t="shared" ref="BK404:BK427" si="49">ROUND(I404*H404,2)</f>
        <v>0</v>
      </c>
      <c r="BL404" s="17" t="s">
        <v>235</v>
      </c>
      <c r="BM404" s="199" t="s">
        <v>2795</v>
      </c>
    </row>
    <row r="405" spans="1:65" s="2" customFormat="1" ht="16.5" customHeight="1">
      <c r="A405" s="34"/>
      <c r="B405" s="35"/>
      <c r="C405" s="187" t="s">
        <v>2247</v>
      </c>
      <c r="D405" s="187" t="s">
        <v>155</v>
      </c>
      <c r="E405" s="188" t="s">
        <v>2797</v>
      </c>
      <c r="F405" s="189" t="s">
        <v>2798</v>
      </c>
      <c r="G405" s="190" t="s">
        <v>170</v>
      </c>
      <c r="H405" s="191">
        <v>6</v>
      </c>
      <c r="I405" s="192"/>
      <c r="J405" s="193">
        <f t="shared" si="40"/>
        <v>0</v>
      </c>
      <c r="K405" s="194"/>
      <c r="L405" s="39"/>
      <c r="M405" s="195" t="s">
        <v>1</v>
      </c>
      <c r="N405" s="196" t="s">
        <v>42</v>
      </c>
      <c r="O405" s="71"/>
      <c r="P405" s="197">
        <f t="shared" si="41"/>
        <v>0</v>
      </c>
      <c r="Q405" s="197">
        <v>0</v>
      </c>
      <c r="R405" s="197">
        <f t="shared" si="42"/>
        <v>0</v>
      </c>
      <c r="S405" s="197">
        <v>0</v>
      </c>
      <c r="T405" s="198">
        <f t="shared" si="43"/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9" t="s">
        <v>235</v>
      </c>
      <c r="AT405" s="199" t="s">
        <v>155</v>
      </c>
      <c r="AU405" s="199" t="s">
        <v>85</v>
      </c>
      <c r="AY405" s="17" t="s">
        <v>152</v>
      </c>
      <c r="BE405" s="200">
        <f t="shared" si="44"/>
        <v>0</v>
      </c>
      <c r="BF405" s="200">
        <f t="shared" si="45"/>
        <v>0</v>
      </c>
      <c r="BG405" s="200">
        <f t="shared" si="46"/>
        <v>0</v>
      </c>
      <c r="BH405" s="200">
        <f t="shared" si="47"/>
        <v>0</v>
      </c>
      <c r="BI405" s="200">
        <f t="shared" si="48"/>
        <v>0</v>
      </c>
      <c r="BJ405" s="17" t="s">
        <v>85</v>
      </c>
      <c r="BK405" s="200">
        <f t="shared" si="49"/>
        <v>0</v>
      </c>
      <c r="BL405" s="17" t="s">
        <v>235</v>
      </c>
      <c r="BM405" s="199" t="s">
        <v>2799</v>
      </c>
    </row>
    <row r="406" spans="1:65" s="2" customFormat="1" ht="21.75" customHeight="1">
      <c r="A406" s="34"/>
      <c r="B406" s="35"/>
      <c r="C406" s="228" t="s">
        <v>2251</v>
      </c>
      <c r="D406" s="228" t="s">
        <v>263</v>
      </c>
      <c r="E406" s="229" t="s">
        <v>2805</v>
      </c>
      <c r="F406" s="230" t="s">
        <v>2806</v>
      </c>
      <c r="G406" s="231" t="s">
        <v>170</v>
      </c>
      <c r="H406" s="232">
        <v>6</v>
      </c>
      <c r="I406" s="233"/>
      <c r="J406" s="234">
        <f t="shared" si="40"/>
        <v>0</v>
      </c>
      <c r="K406" s="235"/>
      <c r="L406" s="236"/>
      <c r="M406" s="237" t="s">
        <v>1</v>
      </c>
      <c r="N406" s="238" t="s">
        <v>42</v>
      </c>
      <c r="O406" s="71"/>
      <c r="P406" s="197">
        <f t="shared" si="41"/>
        <v>0</v>
      </c>
      <c r="Q406" s="197">
        <v>4.0000000000000002E-4</v>
      </c>
      <c r="R406" s="197">
        <f t="shared" si="42"/>
        <v>2.4000000000000002E-3</v>
      </c>
      <c r="S406" s="197">
        <v>0</v>
      </c>
      <c r="T406" s="198">
        <f t="shared" si="43"/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9" t="s">
        <v>285</v>
      </c>
      <c r="AT406" s="199" t="s">
        <v>263</v>
      </c>
      <c r="AU406" s="199" t="s">
        <v>85</v>
      </c>
      <c r="AY406" s="17" t="s">
        <v>152</v>
      </c>
      <c r="BE406" s="200">
        <f t="shared" si="44"/>
        <v>0</v>
      </c>
      <c r="BF406" s="200">
        <f t="shared" si="45"/>
        <v>0</v>
      </c>
      <c r="BG406" s="200">
        <f t="shared" si="46"/>
        <v>0</v>
      </c>
      <c r="BH406" s="200">
        <f t="shared" si="47"/>
        <v>0</v>
      </c>
      <c r="BI406" s="200">
        <f t="shared" si="48"/>
        <v>0</v>
      </c>
      <c r="BJ406" s="17" t="s">
        <v>85</v>
      </c>
      <c r="BK406" s="200">
        <f t="shared" si="49"/>
        <v>0</v>
      </c>
      <c r="BL406" s="17" t="s">
        <v>235</v>
      </c>
      <c r="BM406" s="199" t="s">
        <v>2807</v>
      </c>
    </row>
    <row r="407" spans="1:65" s="2" customFormat="1" ht="16.5" customHeight="1">
      <c r="A407" s="34"/>
      <c r="B407" s="35"/>
      <c r="C407" s="228" t="s">
        <v>2256</v>
      </c>
      <c r="D407" s="228" t="s">
        <v>263</v>
      </c>
      <c r="E407" s="229" t="s">
        <v>2809</v>
      </c>
      <c r="F407" s="230" t="s">
        <v>2810</v>
      </c>
      <c r="G407" s="231" t="s">
        <v>793</v>
      </c>
      <c r="H407" s="232">
        <v>6</v>
      </c>
      <c r="I407" s="233"/>
      <c r="J407" s="234">
        <f t="shared" si="40"/>
        <v>0</v>
      </c>
      <c r="K407" s="235"/>
      <c r="L407" s="236"/>
      <c r="M407" s="237" t="s">
        <v>1</v>
      </c>
      <c r="N407" s="238" t="s">
        <v>42</v>
      </c>
      <c r="O407" s="71"/>
      <c r="P407" s="197">
        <f t="shared" si="41"/>
        <v>0</v>
      </c>
      <c r="Q407" s="197">
        <v>2.0000000000000002E-5</v>
      </c>
      <c r="R407" s="197">
        <f t="shared" si="42"/>
        <v>1.2000000000000002E-4</v>
      </c>
      <c r="S407" s="197">
        <v>0</v>
      </c>
      <c r="T407" s="198">
        <f t="shared" si="43"/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9" t="s">
        <v>285</v>
      </c>
      <c r="AT407" s="199" t="s">
        <v>263</v>
      </c>
      <c r="AU407" s="199" t="s">
        <v>85</v>
      </c>
      <c r="AY407" s="17" t="s">
        <v>152</v>
      </c>
      <c r="BE407" s="200">
        <f t="shared" si="44"/>
        <v>0</v>
      </c>
      <c r="BF407" s="200">
        <f t="shared" si="45"/>
        <v>0</v>
      </c>
      <c r="BG407" s="200">
        <f t="shared" si="46"/>
        <v>0</v>
      </c>
      <c r="BH407" s="200">
        <f t="shared" si="47"/>
        <v>0</v>
      </c>
      <c r="BI407" s="200">
        <f t="shared" si="48"/>
        <v>0</v>
      </c>
      <c r="BJ407" s="17" t="s">
        <v>85</v>
      </c>
      <c r="BK407" s="200">
        <f t="shared" si="49"/>
        <v>0</v>
      </c>
      <c r="BL407" s="17" t="s">
        <v>235</v>
      </c>
      <c r="BM407" s="199" t="s">
        <v>2811</v>
      </c>
    </row>
    <row r="408" spans="1:65" s="2" customFormat="1" ht="24.2" customHeight="1">
      <c r="A408" s="34"/>
      <c r="B408" s="35"/>
      <c r="C408" s="187" t="s">
        <v>2260</v>
      </c>
      <c r="D408" s="187" t="s">
        <v>155</v>
      </c>
      <c r="E408" s="188" t="s">
        <v>2813</v>
      </c>
      <c r="F408" s="189" t="s">
        <v>2814</v>
      </c>
      <c r="G408" s="190" t="s">
        <v>170</v>
      </c>
      <c r="H408" s="191">
        <v>1</v>
      </c>
      <c r="I408" s="192"/>
      <c r="J408" s="193">
        <f t="shared" si="40"/>
        <v>0</v>
      </c>
      <c r="K408" s="194"/>
      <c r="L408" s="39"/>
      <c r="M408" s="195" t="s">
        <v>1</v>
      </c>
      <c r="N408" s="196" t="s">
        <v>42</v>
      </c>
      <c r="O408" s="71"/>
      <c r="P408" s="197">
        <f t="shared" si="41"/>
        <v>0</v>
      </c>
      <c r="Q408" s="197">
        <v>0</v>
      </c>
      <c r="R408" s="197">
        <f t="shared" si="42"/>
        <v>0</v>
      </c>
      <c r="S408" s="197">
        <v>0</v>
      </c>
      <c r="T408" s="198">
        <f t="shared" si="4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9" t="s">
        <v>235</v>
      </c>
      <c r="AT408" s="199" t="s">
        <v>155</v>
      </c>
      <c r="AU408" s="199" t="s">
        <v>85</v>
      </c>
      <c r="AY408" s="17" t="s">
        <v>152</v>
      </c>
      <c r="BE408" s="200">
        <f t="shared" si="44"/>
        <v>0</v>
      </c>
      <c r="BF408" s="200">
        <f t="shared" si="45"/>
        <v>0</v>
      </c>
      <c r="BG408" s="200">
        <f t="shared" si="46"/>
        <v>0</v>
      </c>
      <c r="BH408" s="200">
        <f t="shared" si="47"/>
        <v>0</v>
      </c>
      <c r="BI408" s="200">
        <f t="shared" si="48"/>
        <v>0</v>
      </c>
      <c r="BJ408" s="17" t="s">
        <v>85</v>
      </c>
      <c r="BK408" s="200">
        <f t="shared" si="49"/>
        <v>0</v>
      </c>
      <c r="BL408" s="17" t="s">
        <v>235</v>
      </c>
      <c r="BM408" s="199" t="s">
        <v>2815</v>
      </c>
    </row>
    <row r="409" spans="1:65" s="2" customFormat="1" ht="24.2" customHeight="1">
      <c r="A409" s="34"/>
      <c r="B409" s="35"/>
      <c r="C409" s="228" t="s">
        <v>2265</v>
      </c>
      <c r="D409" s="228" t="s">
        <v>263</v>
      </c>
      <c r="E409" s="229" t="s">
        <v>2817</v>
      </c>
      <c r="F409" s="230" t="s">
        <v>2818</v>
      </c>
      <c r="G409" s="231" t="s">
        <v>170</v>
      </c>
      <c r="H409" s="232">
        <v>1</v>
      </c>
      <c r="I409" s="233"/>
      <c r="J409" s="234">
        <f t="shared" si="40"/>
        <v>0</v>
      </c>
      <c r="K409" s="235"/>
      <c r="L409" s="236"/>
      <c r="M409" s="237" t="s">
        <v>1</v>
      </c>
      <c r="N409" s="238" t="s">
        <v>42</v>
      </c>
      <c r="O409" s="71"/>
      <c r="P409" s="197">
        <f t="shared" si="41"/>
        <v>0</v>
      </c>
      <c r="Q409" s="197">
        <v>2.3E-3</v>
      </c>
      <c r="R409" s="197">
        <f t="shared" si="42"/>
        <v>2.3E-3</v>
      </c>
      <c r="S409" s="197">
        <v>0</v>
      </c>
      <c r="T409" s="198">
        <f t="shared" si="43"/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9" t="s">
        <v>285</v>
      </c>
      <c r="AT409" s="199" t="s">
        <v>263</v>
      </c>
      <c r="AU409" s="199" t="s">
        <v>85</v>
      </c>
      <c r="AY409" s="17" t="s">
        <v>152</v>
      </c>
      <c r="BE409" s="200">
        <f t="shared" si="44"/>
        <v>0</v>
      </c>
      <c r="BF409" s="200">
        <f t="shared" si="45"/>
        <v>0</v>
      </c>
      <c r="BG409" s="200">
        <f t="shared" si="46"/>
        <v>0</v>
      </c>
      <c r="BH409" s="200">
        <f t="shared" si="47"/>
        <v>0</v>
      </c>
      <c r="BI409" s="200">
        <f t="shared" si="48"/>
        <v>0</v>
      </c>
      <c r="BJ409" s="17" t="s">
        <v>85</v>
      </c>
      <c r="BK409" s="200">
        <f t="shared" si="49"/>
        <v>0</v>
      </c>
      <c r="BL409" s="17" t="s">
        <v>235</v>
      </c>
      <c r="BM409" s="199" t="s">
        <v>2819</v>
      </c>
    </row>
    <row r="410" spans="1:65" s="2" customFormat="1" ht="21.75" customHeight="1">
      <c r="A410" s="34"/>
      <c r="B410" s="35"/>
      <c r="C410" s="187" t="s">
        <v>2271</v>
      </c>
      <c r="D410" s="187" t="s">
        <v>155</v>
      </c>
      <c r="E410" s="188" t="s">
        <v>2821</v>
      </c>
      <c r="F410" s="189" t="s">
        <v>2822</v>
      </c>
      <c r="G410" s="190" t="s">
        <v>170</v>
      </c>
      <c r="H410" s="191">
        <v>1</v>
      </c>
      <c r="I410" s="192"/>
      <c r="J410" s="193">
        <f t="shared" si="40"/>
        <v>0</v>
      </c>
      <c r="K410" s="194"/>
      <c r="L410" s="39"/>
      <c r="M410" s="195" t="s">
        <v>1</v>
      </c>
      <c r="N410" s="196" t="s">
        <v>42</v>
      </c>
      <c r="O410" s="71"/>
      <c r="P410" s="197">
        <f t="shared" si="41"/>
        <v>0</v>
      </c>
      <c r="Q410" s="197">
        <v>0</v>
      </c>
      <c r="R410" s="197">
        <f t="shared" si="42"/>
        <v>0</v>
      </c>
      <c r="S410" s="197">
        <v>0</v>
      </c>
      <c r="T410" s="198">
        <f t="shared" si="43"/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235</v>
      </c>
      <c r="AT410" s="199" t="s">
        <v>155</v>
      </c>
      <c r="AU410" s="199" t="s">
        <v>85</v>
      </c>
      <c r="AY410" s="17" t="s">
        <v>152</v>
      </c>
      <c r="BE410" s="200">
        <f t="shared" si="44"/>
        <v>0</v>
      </c>
      <c r="BF410" s="200">
        <f t="shared" si="45"/>
        <v>0</v>
      </c>
      <c r="BG410" s="200">
        <f t="shared" si="46"/>
        <v>0</v>
      </c>
      <c r="BH410" s="200">
        <f t="shared" si="47"/>
        <v>0</v>
      </c>
      <c r="BI410" s="200">
        <f t="shared" si="48"/>
        <v>0</v>
      </c>
      <c r="BJ410" s="17" t="s">
        <v>85</v>
      </c>
      <c r="BK410" s="200">
        <f t="shared" si="49"/>
        <v>0</v>
      </c>
      <c r="BL410" s="17" t="s">
        <v>235</v>
      </c>
      <c r="BM410" s="199" t="s">
        <v>2823</v>
      </c>
    </row>
    <row r="411" spans="1:65" s="2" customFormat="1" ht="24.2" customHeight="1">
      <c r="A411" s="34"/>
      <c r="B411" s="35"/>
      <c r="C411" s="228" t="s">
        <v>2275</v>
      </c>
      <c r="D411" s="228" t="s">
        <v>263</v>
      </c>
      <c r="E411" s="229" t="s">
        <v>2827</v>
      </c>
      <c r="F411" s="230" t="s">
        <v>2828</v>
      </c>
      <c r="G411" s="231" t="s">
        <v>170</v>
      </c>
      <c r="H411" s="232">
        <v>1</v>
      </c>
      <c r="I411" s="233"/>
      <c r="J411" s="234">
        <f t="shared" si="40"/>
        <v>0</v>
      </c>
      <c r="K411" s="235"/>
      <c r="L411" s="236"/>
      <c r="M411" s="237" t="s">
        <v>1</v>
      </c>
      <c r="N411" s="238" t="s">
        <v>42</v>
      </c>
      <c r="O411" s="71"/>
      <c r="P411" s="197">
        <f t="shared" si="41"/>
        <v>0</v>
      </c>
      <c r="Q411" s="197">
        <v>2.2000000000000001E-4</v>
      </c>
      <c r="R411" s="197">
        <f t="shared" si="42"/>
        <v>2.2000000000000001E-4</v>
      </c>
      <c r="S411" s="197">
        <v>0</v>
      </c>
      <c r="T411" s="198">
        <f t="shared" si="43"/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9" t="s">
        <v>285</v>
      </c>
      <c r="AT411" s="199" t="s">
        <v>263</v>
      </c>
      <c r="AU411" s="199" t="s">
        <v>85</v>
      </c>
      <c r="AY411" s="17" t="s">
        <v>152</v>
      </c>
      <c r="BE411" s="200">
        <f t="shared" si="44"/>
        <v>0</v>
      </c>
      <c r="BF411" s="200">
        <f t="shared" si="45"/>
        <v>0</v>
      </c>
      <c r="BG411" s="200">
        <f t="shared" si="46"/>
        <v>0</v>
      </c>
      <c r="BH411" s="200">
        <f t="shared" si="47"/>
        <v>0</v>
      </c>
      <c r="BI411" s="200">
        <f t="shared" si="48"/>
        <v>0</v>
      </c>
      <c r="BJ411" s="17" t="s">
        <v>85</v>
      </c>
      <c r="BK411" s="200">
        <f t="shared" si="49"/>
        <v>0</v>
      </c>
      <c r="BL411" s="17" t="s">
        <v>235</v>
      </c>
      <c r="BM411" s="199" t="s">
        <v>2829</v>
      </c>
    </row>
    <row r="412" spans="1:65" s="2" customFormat="1" ht="24.2" customHeight="1">
      <c r="A412" s="34"/>
      <c r="B412" s="35"/>
      <c r="C412" s="187" t="s">
        <v>2281</v>
      </c>
      <c r="D412" s="187" t="s">
        <v>155</v>
      </c>
      <c r="E412" s="188" t="s">
        <v>2831</v>
      </c>
      <c r="F412" s="189" t="s">
        <v>2832</v>
      </c>
      <c r="G412" s="190" t="s">
        <v>170</v>
      </c>
      <c r="H412" s="191">
        <v>1</v>
      </c>
      <c r="I412" s="192"/>
      <c r="J412" s="193">
        <f t="shared" si="40"/>
        <v>0</v>
      </c>
      <c r="K412" s="194"/>
      <c r="L412" s="39"/>
      <c r="M412" s="195" t="s">
        <v>1</v>
      </c>
      <c r="N412" s="196" t="s">
        <v>42</v>
      </c>
      <c r="O412" s="71"/>
      <c r="P412" s="197">
        <f t="shared" si="41"/>
        <v>0</v>
      </c>
      <c r="Q412" s="197">
        <v>0</v>
      </c>
      <c r="R412" s="197">
        <f t="shared" si="42"/>
        <v>0</v>
      </c>
      <c r="S412" s="197">
        <v>0</v>
      </c>
      <c r="T412" s="198">
        <f t="shared" si="43"/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9" t="s">
        <v>235</v>
      </c>
      <c r="AT412" s="199" t="s">
        <v>155</v>
      </c>
      <c r="AU412" s="199" t="s">
        <v>85</v>
      </c>
      <c r="AY412" s="17" t="s">
        <v>152</v>
      </c>
      <c r="BE412" s="200">
        <f t="shared" si="44"/>
        <v>0</v>
      </c>
      <c r="BF412" s="200">
        <f t="shared" si="45"/>
        <v>0</v>
      </c>
      <c r="BG412" s="200">
        <f t="shared" si="46"/>
        <v>0</v>
      </c>
      <c r="BH412" s="200">
        <f t="shared" si="47"/>
        <v>0</v>
      </c>
      <c r="BI412" s="200">
        <f t="shared" si="48"/>
        <v>0</v>
      </c>
      <c r="BJ412" s="17" t="s">
        <v>85</v>
      </c>
      <c r="BK412" s="200">
        <f t="shared" si="49"/>
        <v>0</v>
      </c>
      <c r="BL412" s="17" t="s">
        <v>235</v>
      </c>
      <c r="BM412" s="199" t="s">
        <v>2833</v>
      </c>
    </row>
    <row r="413" spans="1:65" s="2" customFormat="1" ht="24.2" customHeight="1">
      <c r="A413" s="34"/>
      <c r="B413" s="35"/>
      <c r="C413" s="228" t="s">
        <v>2285</v>
      </c>
      <c r="D413" s="228" t="s">
        <v>263</v>
      </c>
      <c r="E413" s="229" t="s">
        <v>2837</v>
      </c>
      <c r="F413" s="230" t="s">
        <v>2838</v>
      </c>
      <c r="G413" s="231" t="s">
        <v>170</v>
      </c>
      <c r="H413" s="232">
        <v>1</v>
      </c>
      <c r="I413" s="233"/>
      <c r="J413" s="234">
        <f t="shared" si="40"/>
        <v>0</v>
      </c>
      <c r="K413" s="235"/>
      <c r="L413" s="236"/>
      <c r="M413" s="237" t="s">
        <v>1</v>
      </c>
      <c r="N413" s="238" t="s">
        <v>42</v>
      </c>
      <c r="O413" s="71"/>
      <c r="P413" s="197">
        <f t="shared" si="41"/>
        <v>0</v>
      </c>
      <c r="Q413" s="197">
        <v>2.9E-4</v>
      </c>
      <c r="R413" s="197">
        <f t="shared" si="42"/>
        <v>2.9E-4</v>
      </c>
      <c r="S413" s="197">
        <v>0</v>
      </c>
      <c r="T413" s="198">
        <f t="shared" si="43"/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9" t="s">
        <v>285</v>
      </c>
      <c r="AT413" s="199" t="s">
        <v>263</v>
      </c>
      <c r="AU413" s="199" t="s">
        <v>85</v>
      </c>
      <c r="AY413" s="17" t="s">
        <v>152</v>
      </c>
      <c r="BE413" s="200">
        <f t="shared" si="44"/>
        <v>0</v>
      </c>
      <c r="BF413" s="200">
        <f t="shared" si="45"/>
        <v>0</v>
      </c>
      <c r="BG413" s="200">
        <f t="shared" si="46"/>
        <v>0</v>
      </c>
      <c r="BH413" s="200">
        <f t="shared" si="47"/>
        <v>0</v>
      </c>
      <c r="BI413" s="200">
        <f t="shared" si="48"/>
        <v>0</v>
      </c>
      <c r="BJ413" s="17" t="s">
        <v>85</v>
      </c>
      <c r="BK413" s="200">
        <f t="shared" si="49"/>
        <v>0</v>
      </c>
      <c r="BL413" s="17" t="s">
        <v>235</v>
      </c>
      <c r="BM413" s="199" t="s">
        <v>2839</v>
      </c>
    </row>
    <row r="414" spans="1:65" s="2" customFormat="1" ht="24.2" customHeight="1">
      <c r="A414" s="34"/>
      <c r="B414" s="35"/>
      <c r="C414" s="187" t="s">
        <v>2290</v>
      </c>
      <c r="D414" s="187" t="s">
        <v>155</v>
      </c>
      <c r="E414" s="188" t="s">
        <v>2841</v>
      </c>
      <c r="F414" s="189" t="s">
        <v>2842</v>
      </c>
      <c r="G414" s="190" t="s">
        <v>170</v>
      </c>
      <c r="H414" s="191">
        <v>1</v>
      </c>
      <c r="I414" s="192"/>
      <c r="J414" s="193">
        <f t="shared" si="40"/>
        <v>0</v>
      </c>
      <c r="K414" s="194"/>
      <c r="L414" s="39"/>
      <c r="M414" s="195" t="s">
        <v>1</v>
      </c>
      <c r="N414" s="196" t="s">
        <v>42</v>
      </c>
      <c r="O414" s="71"/>
      <c r="P414" s="197">
        <f t="shared" si="41"/>
        <v>0</v>
      </c>
      <c r="Q414" s="197">
        <v>0</v>
      </c>
      <c r="R414" s="197">
        <f t="shared" si="42"/>
        <v>0</v>
      </c>
      <c r="S414" s="197">
        <v>0</v>
      </c>
      <c r="T414" s="198">
        <f t="shared" si="43"/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9" t="s">
        <v>235</v>
      </c>
      <c r="AT414" s="199" t="s">
        <v>155</v>
      </c>
      <c r="AU414" s="199" t="s">
        <v>85</v>
      </c>
      <c r="AY414" s="17" t="s">
        <v>152</v>
      </c>
      <c r="BE414" s="200">
        <f t="shared" si="44"/>
        <v>0</v>
      </c>
      <c r="BF414" s="200">
        <f t="shared" si="45"/>
        <v>0</v>
      </c>
      <c r="BG414" s="200">
        <f t="shared" si="46"/>
        <v>0</v>
      </c>
      <c r="BH414" s="200">
        <f t="shared" si="47"/>
        <v>0</v>
      </c>
      <c r="BI414" s="200">
        <f t="shared" si="48"/>
        <v>0</v>
      </c>
      <c r="BJ414" s="17" t="s">
        <v>85</v>
      </c>
      <c r="BK414" s="200">
        <f t="shared" si="49"/>
        <v>0</v>
      </c>
      <c r="BL414" s="17" t="s">
        <v>235</v>
      </c>
      <c r="BM414" s="199" t="s">
        <v>2843</v>
      </c>
    </row>
    <row r="415" spans="1:65" s="2" customFormat="1" ht="16.5" customHeight="1">
      <c r="A415" s="34"/>
      <c r="B415" s="35"/>
      <c r="C415" s="228" t="s">
        <v>2295</v>
      </c>
      <c r="D415" s="228" t="s">
        <v>263</v>
      </c>
      <c r="E415" s="229" t="s">
        <v>2845</v>
      </c>
      <c r="F415" s="230" t="s">
        <v>2846</v>
      </c>
      <c r="G415" s="231" t="s">
        <v>198</v>
      </c>
      <c r="H415" s="232">
        <v>0.5</v>
      </c>
      <c r="I415" s="233"/>
      <c r="J415" s="234">
        <f t="shared" si="40"/>
        <v>0</v>
      </c>
      <c r="K415" s="235"/>
      <c r="L415" s="236"/>
      <c r="M415" s="237" t="s">
        <v>1</v>
      </c>
      <c r="N415" s="238" t="s">
        <v>42</v>
      </c>
      <c r="O415" s="71"/>
      <c r="P415" s="197">
        <f t="shared" si="41"/>
        <v>0</v>
      </c>
      <c r="Q415" s="197">
        <v>1.8E-3</v>
      </c>
      <c r="R415" s="197">
        <f t="shared" si="42"/>
        <v>8.9999999999999998E-4</v>
      </c>
      <c r="S415" s="197">
        <v>0</v>
      </c>
      <c r="T415" s="198">
        <f t="shared" si="43"/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9" t="s">
        <v>285</v>
      </c>
      <c r="AT415" s="199" t="s">
        <v>263</v>
      </c>
      <c r="AU415" s="199" t="s">
        <v>85</v>
      </c>
      <c r="AY415" s="17" t="s">
        <v>152</v>
      </c>
      <c r="BE415" s="200">
        <f t="shared" si="44"/>
        <v>0</v>
      </c>
      <c r="BF415" s="200">
        <f t="shared" si="45"/>
        <v>0</v>
      </c>
      <c r="BG415" s="200">
        <f t="shared" si="46"/>
        <v>0</v>
      </c>
      <c r="BH415" s="200">
        <f t="shared" si="47"/>
        <v>0</v>
      </c>
      <c r="BI415" s="200">
        <f t="shared" si="48"/>
        <v>0</v>
      </c>
      <c r="BJ415" s="17" t="s">
        <v>85</v>
      </c>
      <c r="BK415" s="200">
        <f t="shared" si="49"/>
        <v>0</v>
      </c>
      <c r="BL415" s="17" t="s">
        <v>235</v>
      </c>
      <c r="BM415" s="199" t="s">
        <v>2847</v>
      </c>
    </row>
    <row r="416" spans="1:65" s="2" customFormat="1" ht="24.2" customHeight="1">
      <c r="A416" s="34"/>
      <c r="B416" s="35"/>
      <c r="C416" s="187" t="s">
        <v>2300</v>
      </c>
      <c r="D416" s="187" t="s">
        <v>155</v>
      </c>
      <c r="E416" s="188" t="s">
        <v>2849</v>
      </c>
      <c r="F416" s="189" t="s">
        <v>2850</v>
      </c>
      <c r="G416" s="190" t="s">
        <v>170</v>
      </c>
      <c r="H416" s="191">
        <v>1</v>
      </c>
      <c r="I416" s="192"/>
      <c r="J416" s="193">
        <f t="shared" si="40"/>
        <v>0</v>
      </c>
      <c r="K416" s="194"/>
      <c r="L416" s="39"/>
      <c r="M416" s="195" t="s">
        <v>1</v>
      </c>
      <c r="N416" s="196" t="s">
        <v>42</v>
      </c>
      <c r="O416" s="71"/>
      <c r="P416" s="197">
        <f t="shared" si="41"/>
        <v>0</v>
      </c>
      <c r="Q416" s="197">
        <v>0</v>
      </c>
      <c r="R416" s="197">
        <f t="shared" si="42"/>
        <v>0</v>
      </c>
      <c r="S416" s="197">
        <v>0</v>
      </c>
      <c r="T416" s="198">
        <f t="shared" si="43"/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9" t="s">
        <v>235</v>
      </c>
      <c r="AT416" s="199" t="s">
        <v>155</v>
      </c>
      <c r="AU416" s="199" t="s">
        <v>85</v>
      </c>
      <c r="AY416" s="17" t="s">
        <v>152</v>
      </c>
      <c r="BE416" s="200">
        <f t="shared" si="44"/>
        <v>0</v>
      </c>
      <c r="BF416" s="200">
        <f t="shared" si="45"/>
        <v>0</v>
      </c>
      <c r="BG416" s="200">
        <f t="shared" si="46"/>
        <v>0</v>
      </c>
      <c r="BH416" s="200">
        <f t="shared" si="47"/>
        <v>0</v>
      </c>
      <c r="BI416" s="200">
        <f t="shared" si="48"/>
        <v>0</v>
      </c>
      <c r="BJ416" s="17" t="s">
        <v>85</v>
      </c>
      <c r="BK416" s="200">
        <f t="shared" si="49"/>
        <v>0</v>
      </c>
      <c r="BL416" s="17" t="s">
        <v>235</v>
      </c>
      <c r="BM416" s="199" t="s">
        <v>2851</v>
      </c>
    </row>
    <row r="417" spans="1:65" s="2" customFormat="1" ht="16.5" customHeight="1">
      <c r="A417" s="34"/>
      <c r="B417" s="35"/>
      <c r="C417" s="228" t="s">
        <v>2305</v>
      </c>
      <c r="D417" s="228" t="s">
        <v>263</v>
      </c>
      <c r="E417" s="229" t="s">
        <v>2853</v>
      </c>
      <c r="F417" s="230" t="s">
        <v>2854</v>
      </c>
      <c r="G417" s="231" t="s">
        <v>170</v>
      </c>
      <c r="H417" s="232">
        <v>1</v>
      </c>
      <c r="I417" s="233"/>
      <c r="J417" s="234">
        <f t="shared" si="40"/>
        <v>0</v>
      </c>
      <c r="K417" s="235"/>
      <c r="L417" s="236"/>
      <c r="M417" s="237" t="s">
        <v>1</v>
      </c>
      <c r="N417" s="238" t="s">
        <v>42</v>
      </c>
      <c r="O417" s="71"/>
      <c r="P417" s="197">
        <f t="shared" si="41"/>
        <v>0</v>
      </c>
      <c r="Q417" s="197">
        <v>2.0000000000000001E-4</v>
      </c>
      <c r="R417" s="197">
        <f t="shared" si="42"/>
        <v>2.0000000000000001E-4</v>
      </c>
      <c r="S417" s="197">
        <v>0</v>
      </c>
      <c r="T417" s="198">
        <f t="shared" si="43"/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9" t="s">
        <v>285</v>
      </c>
      <c r="AT417" s="199" t="s">
        <v>263</v>
      </c>
      <c r="AU417" s="199" t="s">
        <v>85</v>
      </c>
      <c r="AY417" s="17" t="s">
        <v>152</v>
      </c>
      <c r="BE417" s="200">
        <f t="shared" si="44"/>
        <v>0</v>
      </c>
      <c r="BF417" s="200">
        <f t="shared" si="45"/>
        <v>0</v>
      </c>
      <c r="BG417" s="200">
        <f t="shared" si="46"/>
        <v>0</v>
      </c>
      <c r="BH417" s="200">
        <f t="shared" si="47"/>
        <v>0</v>
      </c>
      <c r="BI417" s="200">
        <f t="shared" si="48"/>
        <v>0</v>
      </c>
      <c r="BJ417" s="17" t="s">
        <v>85</v>
      </c>
      <c r="BK417" s="200">
        <f t="shared" si="49"/>
        <v>0</v>
      </c>
      <c r="BL417" s="17" t="s">
        <v>235</v>
      </c>
      <c r="BM417" s="199" t="s">
        <v>2855</v>
      </c>
    </row>
    <row r="418" spans="1:65" s="2" customFormat="1" ht="33" customHeight="1">
      <c r="A418" s="34"/>
      <c r="B418" s="35"/>
      <c r="C418" s="187" t="s">
        <v>2309</v>
      </c>
      <c r="D418" s="187" t="s">
        <v>155</v>
      </c>
      <c r="E418" s="188" t="s">
        <v>2857</v>
      </c>
      <c r="F418" s="189" t="s">
        <v>2858</v>
      </c>
      <c r="G418" s="190" t="s">
        <v>170</v>
      </c>
      <c r="H418" s="191">
        <v>1</v>
      </c>
      <c r="I418" s="192"/>
      <c r="J418" s="193">
        <f t="shared" si="40"/>
        <v>0</v>
      </c>
      <c r="K418" s="194"/>
      <c r="L418" s="39"/>
      <c r="M418" s="195" t="s">
        <v>1</v>
      </c>
      <c r="N418" s="196" t="s">
        <v>42</v>
      </c>
      <c r="O418" s="71"/>
      <c r="P418" s="197">
        <f t="shared" si="41"/>
        <v>0</v>
      </c>
      <c r="Q418" s="197">
        <v>0</v>
      </c>
      <c r="R418" s="197">
        <f t="shared" si="42"/>
        <v>0</v>
      </c>
      <c r="S418" s="197">
        <v>0</v>
      </c>
      <c r="T418" s="198">
        <f t="shared" si="43"/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9" t="s">
        <v>235</v>
      </c>
      <c r="AT418" s="199" t="s">
        <v>155</v>
      </c>
      <c r="AU418" s="199" t="s">
        <v>85</v>
      </c>
      <c r="AY418" s="17" t="s">
        <v>152</v>
      </c>
      <c r="BE418" s="200">
        <f t="shared" si="44"/>
        <v>0</v>
      </c>
      <c r="BF418" s="200">
        <f t="shared" si="45"/>
        <v>0</v>
      </c>
      <c r="BG418" s="200">
        <f t="shared" si="46"/>
        <v>0</v>
      </c>
      <c r="BH418" s="200">
        <f t="shared" si="47"/>
        <v>0</v>
      </c>
      <c r="BI418" s="200">
        <f t="shared" si="48"/>
        <v>0</v>
      </c>
      <c r="BJ418" s="17" t="s">
        <v>85</v>
      </c>
      <c r="BK418" s="200">
        <f t="shared" si="49"/>
        <v>0</v>
      </c>
      <c r="BL418" s="17" t="s">
        <v>235</v>
      </c>
      <c r="BM418" s="199" t="s">
        <v>2859</v>
      </c>
    </row>
    <row r="419" spans="1:65" s="2" customFormat="1" ht="24.2" customHeight="1">
      <c r="A419" s="34"/>
      <c r="B419" s="35"/>
      <c r="C419" s="228" t="s">
        <v>2313</v>
      </c>
      <c r="D419" s="228" t="s">
        <v>263</v>
      </c>
      <c r="E419" s="229" t="s">
        <v>2861</v>
      </c>
      <c r="F419" s="230" t="s">
        <v>2862</v>
      </c>
      <c r="G419" s="231" t="s">
        <v>170</v>
      </c>
      <c r="H419" s="232">
        <v>1</v>
      </c>
      <c r="I419" s="233"/>
      <c r="J419" s="234">
        <f t="shared" si="40"/>
        <v>0</v>
      </c>
      <c r="K419" s="235"/>
      <c r="L419" s="236"/>
      <c r="M419" s="237" t="s">
        <v>1</v>
      </c>
      <c r="N419" s="238" t="s">
        <v>42</v>
      </c>
      <c r="O419" s="71"/>
      <c r="P419" s="197">
        <f t="shared" si="41"/>
        <v>0</v>
      </c>
      <c r="Q419" s="197">
        <v>4.0000000000000002E-4</v>
      </c>
      <c r="R419" s="197">
        <f t="shared" si="42"/>
        <v>4.0000000000000002E-4</v>
      </c>
      <c r="S419" s="197">
        <v>0</v>
      </c>
      <c r="T419" s="198">
        <f t="shared" si="43"/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9" t="s">
        <v>285</v>
      </c>
      <c r="AT419" s="199" t="s">
        <v>263</v>
      </c>
      <c r="AU419" s="199" t="s">
        <v>85</v>
      </c>
      <c r="AY419" s="17" t="s">
        <v>152</v>
      </c>
      <c r="BE419" s="200">
        <f t="shared" si="44"/>
        <v>0</v>
      </c>
      <c r="BF419" s="200">
        <f t="shared" si="45"/>
        <v>0</v>
      </c>
      <c r="BG419" s="200">
        <f t="shared" si="46"/>
        <v>0</v>
      </c>
      <c r="BH419" s="200">
        <f t="shared" si="47"/>
        <v>0</v>
      </c>
      <c r="BI419" s="200">
        <f t="shared" si="48"/>
        <v>0</v>
      </c>
      <c r="BJ419" s="17" t="s">
        <v>85</v>
      </c>
      <c r="BK419" s="200">
        <f t="shared" si="49"/>
        <v>0</v>
      </c>
      <c r="BL419" s="17" t="s">
        <v>235</v>
      </c>
      <c r="BM419" s="199" t="s">
        <v>2863</v>
      </c>
    </row>
    <row r="420" spans="1:65" s="2" customFormat="1" ht="24.2" customHeight="1">
      <c r="A420" s="34"/>
      <c r="B420" s="35"/>
      <c r="C420" s="187" t="s">
        <v>2317</v>
      </c>
      <c r="D420" s="187" t="s">
        <v>155</v>
      </c>
      <c r="E420" s="188" t="s">
        <v>2865</v>
      </c>
      <c r="F420" s="189" t="s">
        <v>2866</v>
      </c>
      <c r="G420" s="190" t="s">
        <v>198</v>
      </c>
      <c r="H420" s="191">
        <v>19</v>
      </c>
      <c r="I420" s="192"/>
      <c r="J420" s="193">
        <f t="shared" si="40"/>
        <v>0</v>
      </c>
      <c r="K420" s="194"/>
      <c r="L420" s="39"/>
      <c r="M420" s="195" t="s">
        <v>1</v>
      </c>
      <c r="N420" s="196" t="s">
        <v>42</v>
      </c>
      <c r="O420" s="71"/>
      <c r="P420" s="197">
        <f t="shared" si="41"/>
        <v>0</v>
      </c>
      <c r="Q420" s="197">
        <v>0</v>
      </c>
      <c r="R420" s="197">
        <f t="shared" si="42"/>
        <v>0</v>
      </c>
      <c r="S420" s="197">
        <v>0</v>
      </c>
      <c r="T420" s="198">
        <f t="shared" si="43"/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9" t="s">
        <v>235</v>
      </c>
      <c r="AT420" s="199" t="s">
        <v>155</v>
      </c>
      <c r="AU420" s="199" t="s">
        <v>85</v>
      </c>
      <c r="AY420" s="17" t="s">
        <v>152</v>
      </c>
      <c r="BE420" s="200">
        <f t="shared" si="44"/>
        <v>0</v>
      </c>
      <c r="BF420" s="200">
        <f t="shared" si="45"/>
        <v>0</v>
      </c>
      <c r="BG420" s="200">
        <f t="shared" si="46"/>
        <v>0</v>
      </c>
      <c r="BH420" s="200">
        <f t="shared" si="47"/>
        <v>0</v>
      </c>
      <c r="BI420" s="200">
        <f t="shared" si="48"/>
        <v>0</v>
      </c>
      <c r="BJ420" s="17" t="s">
        <v>85</v>
      </c>
      <c r="BK420" s="200">
        <f t="shared" si="49"/>
        <v>0</v>
      </c>
      <c r="BL420" s="17" t="s">
        <v>235</v>
      </c>
      <c r="BM420" s="199" t="s">
        <v>2867</v>
      </c>
    </row>
    <row r="421" spans="1:65" s="2" customFormat="1" ht="24.2" customHeight="1">
      <c r="A421" s="34"/>
      <c r="B421" s="35"/>
      <c r="C421" s="228" t="s">
        <v>2321</v>
      </c>
      <c r="D421" s="228" t="s">
        <v>263</v>
      </c>
      <c r="E421" s="229" t="s">
        <v>2871</v>
      </c>
      <c r="F421" s="230" t="s">
        <v>2872</v>
      </c>
      <c r="G421" s="231" t="s">
        <v>170</v>
      </c>
      <c r="H421" s="232">
        <v>2</v>
      </c>
      <c r="I421" s="233"/>
      <c r="J421" s="234">
        <f t="shared" si="40"/>
        <v>0</v>
      </c>
      <c r="K421" s="235"/>
      <c r="L421" s="236"/>
      <c r="M421" s="237" t="s">
        <v>1</v>
      </c>
      <c r="N421" s="238" t="s">
        <v>42</v>
      </c>
      <c r="O421" s="71"/>
      <c r="P421" s="197">
        <f t="shared" si="41"/>
        <v>0</v>
      </c>
      <c r="Q421" s="197">
        <v>5.3E-3</v>
      </c>
      <c r="R421" s="197">
        <f t="shared" si="42"/>
        <v>1.06E-2</v>
      </c>
      <c r="S421" s="197">
        <v>0</v>
      </c>
      <c r="T421" s="198">
        <f t="shared" si="43"/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99" t="s">
        <v>285</v>
      </c>
      <c r="AT421" s="199" t="s">
        <v>263</v>
      </c>
      <c r="AU421" s="199" t="s">
        <v>85</v>
      </c>
      <c r="AY421" s="17" t="s">
        <v>152</v>
      </c>
      <c r="BE421" s="200">
        <f t="shared" si="44"/>
        <v>0</v>
      </c>
      <c r="BF421" s="200">
        <f t="shared" si="45"/>
        <v>0</v>
      </c>
      <c r="BG421" s="200">
        <f t="shared" si="46"/>
        <v>0</v>
      </c>
      <c r="BH421" s="200">
        <f t="shared" si="47"/>
        <v>0</v>
      </c>
      <c r="BI421" s="200">
        <f t="shared" si="48"/>
        <v>0</v>
      </c>
      <c r="BJ421" s="17" t="s">
        <v>85</v>
      </c>
      <c r="BK421" s="200">
        <f t="shared" si="49"/>
        <v>0</v>
      </c>
      <c r="BL421" s="17" t="s">
        <v>235</v>
      </c>
      <c r="BM421" s="199" t="s">
        <v>2873</v>
      </c>
    </row>
    <row r="422" spans="1:65" s="2" customFormat="1" ht="16.5" customHeight="1">
      <c r="A422" s="34"/>
      <c r="B422" s="35"/>
      <c r="C422" s="228" t="s">
        <v>2325</v>
      </c>
      <c r="D422" s="228" t="s">
        <v>263</v>
      </c>
      <c r="E422" s="229" t="s">
        <v>2876</v>
      </c>
      <c r="F422" s="230" t="s">
        <v>2877</v>
      </c>
      <c r="G422" s="231" t="s">
        <v>170</v>
      </c>
      <c r="H422" s="232">
        <v>6</v>
      </c>
      <c r="I422" s="233"/>
      <c r="J422" s="234">
        <f t="shared" si="40"/>
        <v>0</v>
      </c>
      <c r="K422" s="235"/>
      <c r="L422" s="236"/>
      <c r="M422" s="237" t="s">
        <v>1</v>
      </c>
      <c r="N422" s="238" t="s">
        <v>42</v>
      </c>
      <c r="O422" s="71"/>
      <c r="P422" s="197">
        <f t="shared" si="41"/>
        <v>0</v>
      </c>
      <c r="Q422" s="197">
        <v>4.0000000000000002E-4</v>
      </c>
      <c r="R422" s="197">
        <f t="shared" si="42"/>
        <v>2.4000000000000002E-3</v>
      </c>
      <c r="S422" s="197">
        <v>0</v>
      </c>
      <c r="T422" s="198">
        <f t="shared" si="43"/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9" t="s">
        <v>285</v>
      </c>
      <c r="AT422" s="199" t="s">
        <v>263</v>
      </c>
      <c r="AU422" s="199" t="s">
        <v>85</v>
      </c>
      <c r="AY422" s="17" t="s">
        <v>152</v>
      </c>
      <c r="BE422" s="200">
        <f t="shared" si="44"/>
        <v>0</v>
      </c>
      <c r="BF422" s="200">
        <f t="shared" si="45"/>
        <v>0</v>
      </c>
      <c r="BG422" s="200">
        <f t="shared" si="46"/>
        <v>0</v>
      </c>
      <c r="BH422" s="200">
        <f t="shared" si="47"/>
        <v>0</v>
      </c>
      <c r="BI422" s="200">
        <f t="shared" si="48"/>
        <v>0</v>
      </c>
      <c r="BJ422" s="17" t="s">
        <v>85</v>
      </c>
      <c r="BK422" s="200">
        <f t="shared" si="49"/>
        <v>0</v>
      </c>
      <c r="BL422" s="17" t="s">
        <v>235</v>
      </c>
      <c r="BM422" s="199" t="s">
        <v>2878</v>
      </c>
    </row>
    <row r="423" spans="1:65" s="2" customFormat="1" ht="16.5" customHeight="1">
      <c r="A423" s="34"/>
      <c r="B423" s="35"/>
      <c r="C423" s="187" t="s">
        <v>2330</v>
      </c>
      <c r="D423" s="187" t="s">
        <v>155</v>
      </c>
      <c r="E423" s="188" t="s">
        <v>2901</v>
      </c>
      <c r="F423" s="189" t="s">
        <v>2902</v>
      </c>
      <c r="G423" s="190" t="s">
        <v>170</v>
      </c>
      <c r="H423" s="191">
        <v>1</v>
      </c>
      <c r="I423" s="192"/>
      <c r="J423" s="193">
        <f t="shared" si="40"/>
        <v>0</v>
      </c>
      <c r="K423" s="194"/>
      <c r="L423" s="39"/>
      <c r="M423" s="195" t="s">
        <v>1</v>
      </c>
      <c r="N423" s="196" t="s">
        <v>42</v>
      </c>
      <c r="O423" s="71"/>
      <c r="P423" s="197">
        <f t="shared" si="41"/>
        <v>0</v>
      </c>
      <c r="Q423" s="197">
        <v>0</v>
      </c>
      <c r="R423" s="197">
        <f t="shared" si="42"/>
        <v>0</v>
      </c>
      <c r="S423" s="197">
        <v>0</v>
      </c>
      <c r="T423" s="198">
        <f t="shared" si="43"/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9" t="s">
        <v>235</v>
      </c>
      <c r="AT423" s="199" t="s">
        <v>155</v>
      </c>
      <c r="AU423" s="199" t="s">
        <v>85</v>
      </c>
      <c r="AY423" s="17" t="s">
        <v>152</v>
      </c>
      <c r="BE423" s="200">
        <f t="shared" si="44"/>
        <v>0</v>
      </c>
      <c r="BF423" s="200">
        <f t="shared" si="45"/>
        <v>0</v>
      </c>
      <c r="BG423" s="200">
        <f t="shared" si="46"/>
        <v>0</v>
      </c>
      <c r="BH423" s="200">
        <f t="shared" si="47"/>
        <v>0</v>
      </c>
      <c r="BI423" s="200">
        <f t="shared" si="48"/>
        <v>0</v>
      </c>
      <c r="BJ423" s="17" t="s">
        <v>85</v>
      </c>
      <c r="BK423" s="200">
        <f t="shared" si="49"/>
        <v>0</v>
      </c>
      <c r="BL423" s="17" t="s">
        <v>235</v>
      </c>
      <c r="BM423" s="199" t="s">
        <v>2903</v>
      </c>
    </row>
    <row r="424" spans="1:65" s="2" customFormat="1" ht="16.5" customHeight="1">
      <c r="A424" s="34"/>
      <c r="B424" s="35"/>
      <c r="C424" s="228" t="s">
        <v>2335</v>
      </c>
      <c r="D424" s="228" t="s">
        <v>263</v>
      </c>
      <c r="E424" s="229" t="s">
        <v>2907</v>
      </c>
      <c r="F424" s="230" t="s">
        <v>2908</v>
      </c>
      <c r="G424" s="231" t="s">
        <v>170</v>
      </c>
      <c r="H424" s="232">
        <v>1</v>
      </c>
      <c r="I424" s="233"/>
      <c r="J424" s="234">
        <f t="shared" si="40"/>
        <v>0</v>
      </c>
      <c r="K424" s="235"/>
      <c r="L424" s="236"/>
      <c r="M424" s="237" t="s">
        <v>1</v>
      </c>
      <c r="N424" s="238" t="s">
        <v>42</v>
      </c>
      <c r="O424" s="71"/>
      <c r="P424" s="197">
        <f t="shared" si="41"/>
        <v>0</v>
      </c>
      <c r="Q424" s="197">
        <v>1.2E-4</v>
      </c>
      <c r="R424" s="197">
        <f t="shared" si="42"/>
        <v>1.2E-4</v>
      </c>
      <c r="S424" s="197">
        <v>0</v>
      </c>
      <c r="T424" s="198">
        <f t="shared" si="43"/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9" t="s">
        <v>285</v>
      </c>
      <c r="AT424" s="199" t="s">
        <v>263</v>
      </c>
      <c r="AU424" s="199" t="s">
        <v>85</v>
      </c>
      <c r="AY424" s="17" t="s">
        <v>152</v>
      </c>
      <c r="BE424" s="200">
        <f t="shared" si="44"/>
        <v>0</v>
      </c>
      <c r="BF424" s="200">
        <f t="shared" si="45"/>
        <v>0</v>
      </c>
      <c r="BG424" s="200">
        <f t="shared" si="46"/>
        <v>0</v>
      </c>
      <c r="BH424" s="200">
        <f t="shared" si="47"/>
        <v>0</v>
      </c>
      <c r="BI424" s="200">
        <f t="shared" si="48"/>
        <v>0</v>
      </c>
      <c r="BJ424" s="17" t="s">
        <v>85</v>
      </c>
      <c r="BK424" s="200">
        <f t="shared" si="49"/>
        <v>0</v>
      </c>
      <c r="BL424" s="17" t="s">
        <v>235</v>
      </c>
      <c r="BM424" s="199" t="s">
        <v>2909</v>
      </c>
    </row>
    <row r="425" spans="1:65" s="2" customFormat="1" ht="16.5" customHeight="1">
      <c r="A425" s="34"/>
      <c r="B425" s="35"/>
      <c r="C425" s="187" t="s">
        <v>2339</v>
      </c>
      <c r="D425" s="187" t="s">
        <v>155</v>
      </c>
      <c r="E425" s="188" t="s">
        <v>2911</v>
      </c>
      <c r="F425" s="189" t="s">
        <v>2912</v>
      </c>
      <c r="G425" s="190" t="s">
        <v>170</v>
      </c>
      <c r="H425" s="191">
        <v>1</v>
      </c>
      <c r="I425" s="192"/>
      <c r="J425" s="193">
        <f t="shared" si="40"/>
        <v>0</v>
      </c>
      <c r="K425" s="194"/>
      <c r="L425" s="39"/>
      <c r="M425" s="195" t="s">
        <v>1</v>
      </c>
      <c r="N425" s="196" t="s">
        <v>42</v>
      </c>
      <c r="O425" s="71"/>
      <c r="P425" s="197">
        <f t="shared" si="41"/>
        <v>0</v>
      </c>
      <c r="Q425" s="197">
        <v>0</v>
      </c>
      <c r="R425" s="197">
        <f t="shared" si="42"/>
        <v>0</v>
      </c>
      <c r="S425" s="197">
        <v>0</v>
      </c>
      <c r="T425" s="198">
        <f t="shared" si="43"/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9" t="s">
        <v>235</v>
      </c>
      <c r="AT425" s="199" t="s">
        <v>155</v>
      </c>
      <c r="AU425" s="199" t="s">
        <v>85</v>
      </c>
      <c r="AY425" s="17" t="s">
        <v>152</v>
      </c>
      <c r="BE425" s="200">
        <f t="shared" si="44"/>
        <v>0</v>
      </c>
      <c r="BF425" s="200">
        <f t="shared" si="45"/>
        <v>0</v>
      </c>
      <c r="BG425" s="200">
        <f t="shared" si="46"/>
        <v>0</v>
      </c>
      <c r="BH425" s="200">
        <f t="shared" si="47"/>
        <v>0</v>
      </c>
      <c r="BI425" s="200">
        <f t="shared" si="48"/>
        <v>0</v>
      </c>
      <c r="BJ425" s="17" t="s">
        <v>85</v>
      </c>
      <c r="BK425" s="200">
        <f t="shared" si="49"/>
        <v>0</v>
      </c>
      <c r="BL425" s="17" t="s">
        <v>235</v>
      </c>
      <c r="BM425" s="199" t="s">
        <v>2913</v>
      </c>
    </row>
    <row r="426" spans="1:65" s="2" customFormat="1" ht="16.5" customHeight="1">
      <c r="A426" s="34"/>
      <c r="B426" s="35"/>
      <c r="C426" s="228" t="s">
        <v>2343</v>
      </c>
      <c r="D426" s="228" t="s">
        <v>263</v>
      </c>
      <c r="E426" s="229" t="s">
        <v>2915</v>
      </c>
      <c r="F426" s="230" t="s">
        <v>2916</v>
      </c>
      <c r="G426" s="231" t="s">
        <v>198</v>
      </c>
      <c r="H426" s="232">
        <v>12</v>
      </c>
      <c r="I426" s="233"/>
      <c r="J426" s="234">
        <f t="shared" si="40"/>
        <v>0</v>
      </c>
      <c r="K426" s="235"/>
      <c r="L426" s="236"/>
      <c r="M426" s="237" t="s">
        <v>1</v>
      </c>
      <c r="N426" s="238" t="s">
        <v>42</v>
      </c>
      <c r="O426" s="71"/>
      <c r="P426" s="197">
        <f t="shared" si="41"/>
        <v>0</v>
      </c>
      <c r="Q426" s="197">
        <v>4.0999999999999999E-4</v>
      </c>
      <c r="R426" s="197">
        <f t="shared" si="42"/>
        <v>4.9199999999999999E-3</v>
      </c>
      <c r="S426" s="197">
        <v>0</v>
      </c>
      <c r="T426" s="198">
        <f t="shared" si="43"/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9" t="s">
        <v>285</v>
      </c>
      <c r="AT426" s="199" t="s">
        <v>263</v>
      </c>
      <c r="AU426" s="199" t="s">
        <v>85</v>
      </c>
      <c r="AY426" s="17" t="s">
        <v>152</v>
      </c>
      <c r="BE426" s="200">
        <f t="shared" si="44"/>
        <v>0</v>
      </c>
      <c r="BF426" s="200">
        <f t="shared" si="45"/>
        <v>0</v>
      </c>
      <c r="BG426" s="200">
        <f t="shared" si="46"/>
        <v>0</v>
      </c>
      <c r="BH426" s="200">
        <f t="shared" si="47"/>
        <v>0</v>
      </c>
      <c r="BI426" s="200">
        <f t="shared" si="48"/>
        <v>0</v>
      </c>
      <c r="BJ426" s="17" t="s">
        <v>85</v>
      </c>
      <c r="BK426" s="200">
        <f t="shared" si="49"/>
        <v>0</v>
      </c>
      <c r="BL426" s="17" t="s">
        <v>235</v>
      </c>
      <c r="BM426" s="199" t="s">
        <v>2917</v>
      </c>
    </row>
    <row r="427" spans="1:65" s="2" customFormat="1" ht="24.2" customHeight="1">
      <c r="A427" s="34"/>
      <c r="B427" s="35"/>
      <c r="C427" s="187" t="s">
        <v>2347</v>
      </c>
      <c r="D427" s="187" t="s">
        <v>155</v>
      </c>
      <c r="E427" s="188" t="s">
        <v>903</v>
      </c>
      <c r="F427" s="189" t="s">
        <v>904</v>
      </c>
      <c r="G427" s="190" t="s">
        <v>307</v>
      </c>
      <c r="H427" s="239"/>
      <c r="I427" s="192"/>
      <c r="J427" s="193">
        <f t="shared" si="40"/>
        <v>0</v>
      </c>
      <c r="K427" s="194"/>
      <c r="L427" s="39"/>
      <c r="M427" s="195" t="s">
        <v>1</v>
      </c>
      <c r="N427" s="196" t="s">
        <v>42</v>
      </c>
      <c r="O427" s="71"/>
      <c r="P427" s="197">
        <f t="shared" si="41"/>
        <v>0</v>
      </c>
      <c r="Q427" s="197">
        <v>0</v>
      </c>
      <c r="R427" s="197">
        <f t="shared" si="42"/>
        <v>0</v>
      </c>
      <c r="S427" s="197">
        <v>0</v>
      </c>
      <c r="T427" s="198">
        <f t="shared" si="43"/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99" t="s">
        <v>235</v>
      </c>
      <c r="AT427" s="199" t="s">
        <v>155</v>
      </c>
      <c r="AU427" s="199" t="s">
        <v>85</v>
      </c>
      <c r="AY427" s="17" t="s">
        <v>152</v>
      </c>
      <c r="BE427" s="200">
        <f t="shared" si="44"/>
        <v>0</v>
      </c>
      <c r="BF427" s="200">
        <f t="shared" si="45"/>
        <v>0</v>
      </c>
      <c r="BG427" s="200">
        <f t="shared" si="46"/>
        <v>0</v>
      </c>
      <c r="BH427" s="200">
        <f t="shared" si="47"/>
        <v>0</v>
      </c>
      <c r="BI427" s="200">
        <f t="shared" si="48"/>
        <v>0</v>
      </c>
      <c r="BJ427" s="17" t="s">
        <v>85</v>
      </c>
      <c r="BK427" s="200">
        <f t="shared" si="49"/>
        <v>0</v>
      </c>
      <c r="BL427" s="17" t="s">
        <v>235</v>
      </c>
      <c r="BM427" s="199" t="s">
        <v>3035</v>
      </c>
    </row>
    <row r="428" spans="1:65" s="12" customFormat="1" ht="22.9" customHeight="1">
      <c r="B428" s="171"/>
      <c r="C428" s="172"/>
      <c r="D428" s="173" t="s">
        <v>76</v>
      </c>
      <c r="E428" s="185" t="s">
        <v>3036</v>
      </c>
      <c r="F428" s="185" t="s">
        <v>3037</v>
      </c>
      <c r="G428" s="172"/>
      <c r="H428" s="172"/>
      <c r="I428" s="175"/>
      <c r="J428" s="186">
        <f>BK428</f>
        <v>0</v>
      </c>
      <c r="K428" s="172"/>
      <c r="L428" s="177"/>
      <c r="M428" s="178"/>
      <c r="N428" s="179"/>
      <c r="O428" s="179"/>
      <c r="P428" s="180">
        <f>SUM(P429:P430)</f>
        <v>0</v>
      </c>
      <c r="Q428" s="179"/>
      <c r="R428" s="180">
        <f>SUM(R429:R430)</f>
        <v>0</v>
      </c>
      <c r="S428" s="179"/>
      <c r="T428" s="181">
        <f>SUM(T429:T430)</f>
        <v>0</v>
      </c>
      <c r="AR428" s="182" t="s">
        <v>87</v>
      </c>
      <c r="AT428" s="183" t="s">
        <v>76</v>
      </c>
      <c r="AU428" s="183" t="s">
        <v>85</v>
      </c>
      <c r="AY428" s="182" t="s">
        <v>152</v>
      </c>
      <c r="BK428" s="184">
        <f>SUM(BK429:BK430)</f>
        <v>0</v>
      </c>
    </row>
    <row r="429" spans="1:65" s="2" customFormat="1" ht="49.15" customHeight="1">
      <c r="A429" s="34"/>
      <c r="B429" s="35"/>
      <c r="C429" s="187" t="s">
        <v>2351</v>
      </c>
      <c r="D429" s="187" t="s">
        <v>155</v>
      </c>
      <c r="E429" s="188" t="s">
        <v>3039</v>
      </c>
      <c r="F429" s="189" t="s">
        <v>3040</v>
      </c>
      <c r="G429" s="190" t="s">
        <v>192</v>
      </c>
      <c r="H429" s="191">
        <v>1</v>
      </c>
      <c r="I429" s="192"/>
      <c r="J429" s="193">
        <f>ROUND(I429*H429,2)</f>
        <v>0</v>
      </c>
      <c r="K429" s="194"/>
      <c r="L429" s="39"/>
      <c r="M429" s="195" t="s">
        <v>1</v>
      </c>
      <c r="N429" s="196" t="s">
        <v>42</v>
      </c>
      <c r="O429" s="71"/>
      <c r="P429" s="197">
        <f>O429*H429</f>
        <v>0</v>
      </c>
      <c r="Q429" s="197">
        <v>0</v>
      </c>
      <c r="R429" s="197">
        <f>Q429*H429</f>
        <v>0</v>
      </c>
      <c r="S429" s="197">
        <v>0</v>
      </c>
      <c r="T429" s="198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9" t="s">
        <v>235</v>
      </c>
      <c r="AT429" s="199" t="s">
        <v>155</v>
      </c>
      <c r="AU429" s="199" t="s">
        <v>87</v>
      </c>
      <c r="AY429" s="17" t="s">
        <v>152</v>
      </c>
      <c r="BE429" s="200">
        <f>IF(N429="základní",J429,0)</f>
        <v>0</v>
      </c>
      <c r="BF429" s="200">
        <f>IF(N429="snížená",J429,0)</f>
        <v>0</v>
      </c>
      <c r="BG429" s="200">
        <f>IF(N429="zákl. přenesená",J429,0)</f>
        <v>0</v>
      </c>
      <c r="BH429" s="200">
        <f>IF(N429="sníž. přenesená",J429,0)</f>
        <v>0</v>
      </c>
      <c r="BI429" s="200">
        <f>IF(N429="nulová",J429,0)</f>
        <v>0</v>
      </c>
      <c r="BJ429" s="17" t="s">
        <v>85</v>
      </c>
      <c r="BK429" s="200">
        <f>ROUND(I429*H429,2)</f>
        <v>0</v>
      </c>
      <c r="BL429" s="17" t="s">
        <v>235</v>
      </c>
      <c r="BM429" s="199" t="s">
        <v>3041</v>
      </c>
    </row>
    <row r="430" spans="1:65" s="2" customFormat="1" ht="37.9" customHeight="1">
      <c r="A430" s="34"/>
      <c r="B430" s="35"/>
      <c r="C430" s="187" t="s">
        <v>2355</v>
      </c>
      <c r="D430" s="187" t="s">
        <v>155</v>
      </c>
      <c r="E430" s="188" t="s">
        <v>3043</v>
      </c>
      <c r="F430" s="189" t="s">
        <v>3264</v>
      </c>
      <c r="G430" s="190" t="s">
        <v>192</v>
      </c>
      <c r="H430" s="191">
        <v>1</v>
      </c>
      <c r="I430" s="192"/>
      <c r="J430" s="193">
        <f>ROUND(I430*H430,2)</f>
        <v>0</v>
      </c>
      <c r="K430" s="194"/>
      <c r="L430" s="39"/>
      <c r="M430" s="258" t="s">
        <v>1</v>
      </c>
      <c r="N430" s="259" t="s">
        <v>42</v>
      </c>
      <c r="O430" s="256"/>
      <c r="P430" s="260">
        <f>O430*H430</f>
        <v>0</v>
      </c>
      <c r="Q430" s="260">
        <v>0</v>
      </c>
      <c r="R430" s="260">
        <f>Q430*H430</f>
        <v>0</v>
      </c>
      <c r="S430" s="260">
        <v>0</v>
      </c>
      <c r="T430" s="261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9" t="s">
        <v>235</v>
      </c>
      <c r="AT430" s="199" t="s">
        <v>155</v>
      </c>
      <c r="AU430" s="199" t="s">
        <v>87</v>
      </c>
      <c r="AY430" s="17" t="s">
        <v>152</v>
      </c>
      <c r="BE430" s="200">
        <f>IF(N430="základní",J430,0)</f>
        <v>0</v>
      </c>
      <c r="BF430" s="200">
        <f>IF(N430="snížená",J430,0)</f>
        <v>0</v>
      </c>
      <c r="BG430" s="200">
        <f>IF(N430="zákl. přenesená",J430,0)</f>
        <v>0</v>
      </c>
      <c r="BH430" s="200">
        <f>IF(N430="sníž. přenesená",J430,0)</f>
        <v>0</v>
      </c>
      <c r="BI430" s="200">
        <f>IF(N430="nulová",J430,0)</f>
        <v>0</v>
      </c>
      <c r="BJ430" s="17" t="s">
        <v>85</v>
      </c>
      <c r="BK430" s="200">
        <f>ROUND(I430*H430,2)</f>
        <v>0</v>
      </c>
      <c r="BL430" s="17" t="s">
        <v>235</v>
      </c>
      <c r="BM430" s="199" t="s">
        <v>3045</v>
      </c>
    </row>
    <row r="431" spans="1:65" s="2" customFormat="1" ht="6.95" customHeight="1">
      <c r="A431" s="34"/>
      <c r="B431" s="54"/>
      <c r="C431" s="55"/>
      <c r="D431" s="55"/>
      <c r="E431" s="55"/>
      <c r="F431" s="55"/>
      <c r="G431" s="55"/>
      <c r="H431" s="55"/>
      <c r="I431" s="55"/>
      <c r="J431" s="55"/>
      <c r="K431" s="55"/>
      <c r="L431" s="39"/>
      <c r="M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</row>
  </sheetData>
  <sheetProtection password="C1E4" sheet="1" objects="1" scenarios="1" formatColumns="0" formatRows="0" autoFilter="0"/>
  <autoFilter ref="C136:K430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7"/>
  <sheetViews>
    <sheetView showGridLines="0" workbookViewId="0">
      <selection activeCell="E24" sqref="E2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102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3" t="str">
        <f>'Rekapitulace zakázky'!K6</f>
        <v>Vrané nad Vltavou ON - oprava</v>
      </c>
      <c r="F7" s="304"/>
      <c r="G7" s="304"/>
      <c r="H7" s="304"/>
      <c r="L7" s="20"/>
    </row>
    <row r="8" spans="1:46" s="2" customFormat="1" ht="12" customHeight="1">
      <c r="A8" s="34"/>
      <c r="B8" s="39"/>
      <c r="C8" s="34"/>
      <c r="D8" s="112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3265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116</v>
      </c>
      <c r="G12" s="34"/>
      <c r="H12" s="34"/>
      <c r="I12" s="112" t="s">
        <v>22</v>
      </c>
      <c r="J12" s="114" t="str">
        <f>'Rekapitulace zakázky'!AN8</f>
        <v>9. 3. 2023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zakázky'!E14</f>
        <v>Vyplň údaj</v>
      </c>
      <c r="F18" s="308"/>
      <c r="G18" s="308"/>
      <c r="H18" s="308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9" t="s">
        <v>1</v>
      </c>
      <c r="F27" s="309"/>
      <c r="G27" s="309"/>
      <c r="H27" s="30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ROUND((SUM(BE130:BE286)),  2)</f>
        <v>0</v>
      </c>
      <c r="G33" s="34"/>
      <c r="H33" s="34"/>
      <c r="I33" s="124">
        <v>0.21</v>
      </c>
      <c r="J33" s="123">
        <f>ROUND(((SUM(BE130:BE286))*I33),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ROUND((SUM(BF130:BF286)),  2)</f>
        <v>0</v>
      </c>
      <c r="G34" s="34"/>
      <c r="H34" s="34"/>
      <c r="I34" s="124">
        <v>0.15</v>
      </c>
      <c r="J34" s="123">
        <f>ROUND(((SUM(BF130:BF286))*I34),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ROUND((SUM(BG130:BG286)),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ROUND((SUM(BH130:BH286)),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ROUND((SUM(BI130:BI286)),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0" t="str">
        <f>E7</f>
        <v>Vrané nad Vltavou ON - oprava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2" t="str">
        <f>E9</f>
        <v>006 - Oprava sklepních prostor</v>
      </c>
      <c r="F87" s="312"/>
      <c r="G87" s="312"/>
      <c r="H87" s="31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Vrané nad Vltavou</v>
      </c>
      <c r="G89" s="36"/>
      <c r="H89" s="36"/>
      <c r="I89" s="29" t="s">
        <v>22</v>
      </c>
      <c r="J89" s="66" t="str">
        <f>IF(J12="","",J12)</f>
        <v>9. 3. 2023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J130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9" customFormat="1" ht="24.95" customHeight="1">
      <c r="B97" s="147"/>
      <c r="C97" s="148"/>
      <c r="D97" s="149" t="s">
        <v>122</v>
      </c>
      <c r="E97" s="150"/>
      <c r="F97" s="150"/>
      <c r="G97" s="150"/>
      <c r="H97" s="150"/>
      <c r="I97" s="150"/>
      <c r="J97" s="151">
        <f>J131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123</v>
      </c>
      <c r="E98" s="156"/>
      <c r="F98" s="156"/>
      <c r="G98" s="156"/>
      <c r="H98" s="156"/>
      <c r="I98" s="156"/>
      <c r="J98" s="157">
        <f>J132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598</v>
      </c>
      <c r="E99" s="156"/>
      <c r="F99" s="156"/>
      <c r="G99" s="156"/>
      <c r="H99" s="156"/>
      <c r="I99" s="156"/>
      <c r="J99" s="157">
        <f>J142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599</v>
      </c>
      <c r="E100" s="156"/>
      <c r="F100" s="156"/>
      <c r="G100" s="156"/>
      <c r="H100" s="156"/>
      <c r="I100" s="156"/>
      <c r="J100" s="157">
        <f>J163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125</v>
      </c>
      <c r="E101" s="156"/>
      <c r="F101" s="156"/>
      <c r="G101" s="156"/>
      <c r="H101" s="156"/>
      <c r="I101" s="156"/>
      <c r="J101" s="157">
        <f>J197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126</v>
      </c>
      <c r="E102" s="156"/>
      <c r="F102" s="156"/>
      <c r="G102" s="156"/>
      <c r="H102" s="156"/>
      <c r="I102" s="156"/>
      <c r="J102" s="157">
        <f>J208</f>
        <v>0</v>
      </c>
      <c r="K102" s="154"/>
      <c r="L102" s="158"/>
    </row>
    <row r="103" spans="1:31" s="9" customFormat="1" ht="24.95" customHeight="1">
      <c r="B103" s="147"/>
      <c r="C103" s="148"/>
      <c r="D103" s="149" t="s">
        <v>129</v>
      </c>
      <c r="E103" s="150"/>
      <c r="F103" s="150"/>
      <c r="G103" s="150"/>
      <c r="H103" s="150"/>
      <c r="I103" s="150"/>
      <c r="J103" s="151">
        <f>J210</f>
        <v>0</v>
      </c>
      <c r="K103" s="148"/>
      <c r="L103" s="152"/>
    </row>
    <row r="104" spans="1:31" s="10" customFormat="1" ht="19.899999999999999" customHeight="1">
      <c r="B104" s="153"/>
      <c r="C104" s="154"/>
      <c r="D104" s="155" t="s">
        <v>3266</v>
      </c>
      <c r="E104" s="156"/>
      <c r="F104" s="156"/>
      <c r="G104" s="156"/>
      <c r="H104" s="156"/>
      <c r="I104" s="156"/>
      <c r="J104" s="157">
        <f>J211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1604</v>
      </c>
      <c r="E105" s="156"/>
      <c r="F105" s="156"/>
      <c r="G105" s="156"/>
      <c r="H105" s="156"/>
      <c r="I105" s="156"/>
      <c r="J105" s="157">
        <f>J214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132</v>
      </c>
      <c r="E106" s="156"/>
      <c r="F106" s="156"/>
      <c r="G106" s="156"/>
      <c r="H106" s="156"/>
      <c r="I106" s="156"/>
      <c r="J106" s="157">
        <f>J218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603</v>
      </c>
      <c r="E107" s="156"/>
      <c r="F107" s="156"/>
      <c r="G107" s="156"/>
      <c r="H107" s="156"/>
      <c r="I107" s="156"/>
      <c r="J107" s="157">
        <f>J242</f>
        <v>0</v>
      </c>
      <c r="K107" s="154"/>
      <c r="L107" s="158"/>
    </row>
    <row r="108" spans="1:31" s="10" customFormat="1" ht="19.899999999999999" customHeight="1">
      <c r="B108" s="153"/>
      <c r="C108" s="154"/>
      <c r="D108" s="155" t="s">
        <v>135</v>
      </c>
      <c r="E108" s="156"/>
      <c r="F108" s="156"/>
      <c r="G108" s="156"/>
      <c r="H108" s="156"/>
      <c r="I108" s="156"/>
      <c r="J108" s="157">
        <f>J245</f>
        <v>0</v>
      </c>
      <c r="K108" s="154"/>
      <c r="L108" s="158"/>
    </row>
    <row r="109" spans="1:31" s="10" customFormat="1" ht="19.899999999999999" customHeight="1">
      <c r="B109" s="153"/>
      <c r="C109" s="154"/>
      <c r="D109" s="155" t="s">
        <v>604</v>
      </c>
      <c r="E109" s="156"/>
      <c r="F109" s="156"/>
      <c r="G109" s="156"/>
      <c r="H109" s="156"/>
      <c r="I109" s="156"/>
      <c r="J109" s="157">
        <f>J253</f>
        <v>0</v>
      </c>
      <c r="K109" s="154"/>
      <c r="L109" s="158"/>
    </row>
    <row r="110" spans="1:31" s="10" customFormat="1" ht="19.899999999999999" customHeight="1">
      <c r="B110" s="153"/>
      <c r="C110" s="154"/>
      <c r="D110" s="155" t="s">
        <v>1614</v>
      </c>
      <c r="E110" s="156"/>
      <c r="F110" s="156"/>
      <c r="G110" s="156"/>
      <c r="H110" s="156"/>
      <c r="I110" s="156"/>
      <c r="J110" s="157">
        <f>J269</f>
        <v>0</v>
      </c>
      <c r="K110" s="154"/>
      <c r="L110" s="158"/>
    </row>
    <row r="111" spans="1:31" s="2" customFormat="1" ht="21.7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pans="1:31" s="2" customFormat="1" ht="6.95" customHeight="1">
      <c r="A116" s="34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4.95" customHeight="1">
      <c r="A117" s="34"/>
      <c r="B117" s="35"/>
      <c r="C117" s="23" t="s">
        <v>137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2" customHeight="1">
      <c r="A119" s="34"/>
      <c r="B119" s="35"/>
      <c r="C119" s="29" t="s">
        <v>16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6.5" customHeight="1">
      <c r="A120" s="34"/>
      <c r="B120" s="35"/>
      <c r="C120" s="36"/>
      <c r="D120" s="36"/>
      <c r="E120" s="310" t="str">
        <f>E7</f>
        <v>Vrané nad Vltavou ON - oprava</v>
      </c>
      <c r="F120" s="311"/>
      <c r="G120" s="311"/>
      <c r="H120" s="311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114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62" t="str">
        <f>E9</f>
        <v>006 - Oprava sklepních prostor</v>
      </c>
      <c r="F122" s="312"/>
      <c r="G122" s="312"/>
      <c r="H122" s="312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20</v>
      </c>
      <c r="D124" s="36"/>
      <c r="E124" s="36"/>
      <c r="F124" s="27" t="str">
        <f>F12</f>
        <v>žst. Vrané nad Vltavou</v>
      </c>
      <c r="G124" s="36"/>
      <c r="H124" s="36"/>
      <c r="I124" s="29" t="s">
        <v>22</v>
      </c>
      <c r="J124" s="66" t="str">
        <f>IF(J12="","",J12)</f>
        <v>9. 3. 2023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9" t="s">
        <v>24</v>
      </c>
      <c r="D126" s="36"/>
      <c r="E126" s="36"/>
      <c r="F126" s="27" t="str">
        <f>E15</f>
        <v>Správa železnic, státní organizace</v>
      </c>
      <c r="G126" s="36"/>
      <c r="H126" s="36"/>
      <c r="I126" s="29" t="s">
        <v>32</v>
      </c>
      <c r="J126" s="32" t="str">
        <f>E21</f>
        <v xml:space="preserve"> 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30</v>
      </c>
      <c r="D127" s="36"/>
      <c r="E127" s="36"/>
      <c r="F127" s="27" t="str">
        <f>IF(E18="","",E18)</f>
        <v>Vyplň údaj</v>
      </c>
      <c r="G127" s="36"/>
      <c r="H127" s="36"/>
      <c r="I127" s="29" t="s">
        <v>35</v>
      </c>
      <c r="J127" s="32">
        <f>E24</f>
        <v>0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1" customFormat="1" ht="29.25" customHeight="1">
      <c r="A129" s="159"/>
      <c r="B129" s="160"/>
      <c r="C129" s="161" t="s">
        <v>138</v>
      </c>
      <c r="D129" s="162" t="s">
        <v>62</v>
      </c>
      <c r="E129" s="162" t="s">
        <v>58</v>
      </c>
      <c r="F129" s="162" t="s">
        <v>59</v>
      </c>
      <c r="G129" s="162" t="s">
        <v>139</v>
      </c>
      <c r="H129" s="162" t="s">
        <v>140</v>
      </c>
      <c r="I129" s="162" t="s">
        <v>141</v>
      </c>
      <c r="J129" s="163" t="s">
        <v>119</v>
      </c>
      <c r="K129" s="164" t="s">
        <v>142</v>
      </c>
      <c r="L129" s="165"/>
      <c r="M129" s="75" t="s">
        <v>1</v>
      </c>
      <c r="N129" s="76" t="s">
        <v>41</v>
      </c>
      <c r="O129" s="76" t="s">
        <v>143</v>
      </c>
      <c r="P129" s="76" t="s">
        <v>144</v>
      </c>
      <c r="Q129" s="76" t="s">
        <v>145</v>
      </c>
      <c r="R129" s="76" t="s">
        <v>146</v>
      </c>
      <c r="S129" s="76" t="s">
        <v>147</v>
      </c>
      <c r="T129" s="77" t="s">
        <v>148</v>
      </c>
      <c r="U129" s="159"/>
      <c r="V129" s="159"/>
      <c r="W129" s="159"/>
      <c r="X129" s="159"/>
      <c r="Y129" s="159"/>
      <c r="Z129" s="159"/>
      <c r="AA129" s="159"/>
      <c r="AB129" s="159"/>
      <c r="AC129" s="159"/>
      <c r="AD129" s="159"/>
      <c r="AE129" s="159"/>
    </row>
    <row r="130" spans="1:65" s="2" customFormat="1" ht="22.9" customHeight="1">
      <c r="A130" s="34"/>
      <c r="B130" s="35"/>
      <c r="C130" s="82" t="s">
        <v>149</v>
      </c>
      <c r="D130" s="36"/>
      <c r="E130" s="36"/>
      <c r="F130" s="36"/>
      <c r="G130" s="36"/>
      <c r="H130" s="36"/>
      <c r="I130" s="36"/>
      <c r="J130" s="166">
        <f>BK130</f>
        <v>0</v>
      </c>
      <c r="K130" s="36"/>
      <c r="L130" s="39"/>
      <c r="M130" s="78"/>
      <c r="N130" s="167"/>
      <c r="O130" s="79"/>
      <c r="P130" s="168">
        <f>P131+P210</f>
        <v>0</v>
      </c>
      <c r="Q130" s="79"/>
      <c r="R130" s="168">
        <f>R131+R210</f>
        <v>7.4067281200000004</v>
      </c>
      <c r="S130" s="79"/>
      <c r="T130" s="169">
        <f>T131+T210</f>
        <v>29.463429210000001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76</v>
      </c>
      <c r="AU130" s="17" t="s">
        <v>121</v>
      </c>
      <c r="BK130" s="170">
        <f>BK131+BK210</f>
        <v>0</v>
      </c>
    </row>
    <row r="131" spans="1:65" s="12" customFormat="1" ht="25.9" customHeight="1">
      <c r="B131" s="171"/>
      <c r="C131" s="172"/>
      <c r="D131" s="173" t="s">
        <v>76</v>
      </c>
      <c r="E131" s="174" t="s">
        <v>150</v>
      </c>
      <c r="F131" s="174" t="s">
        <v>151</v>
      </c>
      <c r="G131" s="172"/>
      <c r="H131" s="172"/>
      <c r="I131" s="175"/>
      <c r="J131" s="176">
        <f>BK131</f>
        <v>0</v>
      </c>
      <c r="K131" s="172"/>
      <c r="L131" s="177"/>
      <c r="M131" s="178"/>
      <c r="N131" s="179"/>
      <c r="O131" s="179"/>
      <c r="P131" s="180">
        <f>P132+P142+P163+P197+P208</f>
        <v>0</v>
      </c>
      <c r="Q131" s="179"/>
      <c r="R131" s="180">
        <f>R132+R142+R163+R197+R208</f>
        <v>5.9925284599999999</v>
      </c>
      <c r="S131" s="179"/>
      <c r="T131" s="181">
        <f>T132+T142+T163+T197+T208</f>
        <v>28.756830000000001</v>
      </c>
      <c r="AR131" s="182" t="s">
        <v>85</v>
      </c>
      <c r="AT131" s="183" t="s">
        <v>76</v>
      </c>
      <c r="AU131" s="183" t="s">
        <v>77</v>
      </c>
      <c r="AY131" s="182" t="s">
        <v>152</v>
      </c>
      <c r="BK131" s="184">
        <f>BK132+BK142+BK163+BK197+BK208</f>
        <v>0</v>
      </c>
    </row>
    <row r="132" spans="1:65" s="12" customFormat="1" ht="22.9" customHeight="1">
      <c r="B132" s="171"/>
      <c r="C132" s="172"/>
      <c r="D132" s="173" t="s">
        <v>76</v>
      </c>
      <c r="E132" s="185" t="s">
        <v>153</v>
      </c>
      <c r="F132" s="185" t="s">
        <v>154</v>
      </c>
      <c r="G132" s="172"/>
      <c r="H132" s="172"/>
      <c r="I132" s="175"/>
      <c r="J132" s="186">
        <f>BK132</f>
        <v>0</v>
      </c>
      <c r="K132" s="172"/>
      <c r="L132" s="177"/>
      <c r="M132" s="178"/>
      <c r="N132" s="179"/>
      <c r="O132" s="179"/>
      <c r="P132" s="180">
        <f>SUM(P133:P141)</f>
        <v>0</v>
      </c>
      <c r="Q132" s="179"/>
      <c r="R132" s="180">
        <f>SUM(R133:R141)</f>
        <v>1.1122394</v>
      </c>
      <c r="S132" s="179"/>
      <c r="T132" s="181">
        <f>SUM(T133:T141)</f>
        <v>0</v>
      </c>
      <c r="AR132" s="182" t="s">
        <v>85</v>
      </c>
      <c r="AT132" s="183" t="s">
        <v>76</v>
      </c>
      <c r="AU132" s="183" t="s">
        <v>85</v>
      </c>
      <c r="AY132" s="182" t="s">
        <v>152</v>
      </c>
      <c r="BK132" s="184">
        <f>SUM(BK133:BK141)</f>
        <v>0</v>
      </c>
    </row>
    <row r="133" spans="1:65" s="2" customFormat="1" ht="33" customHeight="1">
      <c r="A133" s="34"/>
      <c r="B133" s="35"/>
      <c r="C133" s="187" t="s">
        <v>85</v>
      </c>
      <c r="D133" s="187" t="s">
        <v>155</v>
      </c>
      <c r="E133" s="188" t="s">
        <v>1618</v>
      </c>
      <c r="F133" s="189" t="s">
        <v>1619</v>
      </c>
      <c r="G133" s="190" t="s">
        <v>158</v>
      </c>
      <c r="H133" s="191">
        <v>0.71599999999999997</v>
      </c>
      <c r="I133" s="192"/>
      <c r="J133" s="193">
        <f>ROUND(I133*H133,2)</f>
        <v>0</v>
      </c>
      <c r="K133" s="194"/>
      <c r="L133" s="39"/>
      <c r="M133" s="195" t="s">
        <v>1</v>
      </c>
      <c r="N133" s="196" t="s">
        <v>42</v>
      </c>
      <c r="O133" s="71"/>
      <c r="P133" s="197">
        <f>O133*H133</f>
        <v>0</v>
      </c>
      <c r="Q133" s="197">
        <v>1.3271500000000001</v>
      </c>
      <c r="R133" s="197">
        <f>Q133*H133</f>
        <v>0.95023939999999996</v>
      </c>
      <c r="S133" s="197">
        <v>0</v>
      </c>
      <c r="T133" s="19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159</v>
      </c>
      <c r="AT133" s="199" t="s">
        <v>155</v>
      </c>
      <c r="AU133" s="199" t="s">
        <v>87</v>
      </c>
      <c r="AY133" s="17" t="s">
        <v>152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85</v>
      </c>
      <c r="BK133" s="200">
        <f>ROUND(I133*H133,2)</f>
        <v>0</v>
      </c>
      <c r="BL133" s="17" t="s">
        <v>159</v>
      </c>
      <c r="BM133" s="199" t="s">
        <v>3267</v>
      </c>
    </row>
    <row r="134" spans="1:65" s="13" customFormat="1" ht="11.25">
      <c r="B134" s="201"/>
      <c r="C134" s="202"/>
      <c r="D134" s="203" t="s">
        <v>161</v>
      </c>
      <c r="E134" s="204" t="s">
        <v>1</v>
      </c>
      <c r="F134" s="205" t="s">
        <v>3268</v>
      </c>
      <c r="G134" s="202"/>
      <c r="H134" s="206">
        <v>0.216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161</v>
      </c>
      <c r="AU134" s="212" t="s">
        <v>87</v>
      </c>
      <c r="AV134" s="13" t="s">
        <v>87</v>
      </c>
      <c r="AW134" s="13" t="s">
        <v>34</v>
      </c>
      <c r="AX134" s="13" t="s">
        <v>77</v>
      </c>
      <c r="AY134" s="212" t="s">
        <v>152</v>
      </c>
    </row>
    <row r="135" spans="1:65" s="13" customFormat="1" ht="11.25">
      <c r="B135" s="201"/>
      <c r="C135" s="202"/>
      <c r="D135" s="203" t="s">
        <v>161</v>
      </c>
      <c r="E135" s="204" t="s">
        <v>1</v>
      </c>
      <c r="F135" s="205" t="s">
        <v>3117</v>
      </c>
      <c r="G135" s="202"/>
      <c r="H135" s="206">
        <v>0.5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161</v>
      </c>
      <c r="AU135" s="212" t="s">
        <v>87</v>
      </c>
      <c r="AV135" s="13" t="s">
        <v>87</v>
      </c>
      <c r="AW135" s="13" t="s">
        <v>34</v>
      </c>
      <c r="AX135" s="13" t="s">
        <v>77</v>
      </c>
      <c r="AY135" s="212" t="s">
        <v>152</v>
      </c>
    </row>
    <row r="136" spans="1:65" s="14" customFormat="1" ht="11.25">
      <c r="B136" s="217"/>
      <c r="C136" s="218"/>
      <c r="D136" s="203" t="s">
        <v>161</v>
      </c>
      <c r="E136" s="219" t="s">
        <v>1</v>
      </c>
      <c r="F136" s="220" t="s">
        <v>203</v>
      </c>
      <c r="G136" s="218"/>
      <c r="H136" s="221">
        <v>0.71599999999999997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161</v>
      </c>
      <c r="AU136" s="227" t="s">
        <v>87</v>
      </c>
      <c r="AV136" s="14" t="s">
        <v>159</v>
      </c>
      <c r="AW136" s="14" t="s">
        <v>34</v>
      </c>
      <c r="AX136" s="14" t="s">
        <v>85</v>
      </c>
      <c r="AY136" s="227" t="s">
        <v>152</v>
      </c>
    </row>
    <row r="137" spans="1:65" s="2" customFormat="1" ht="24.2" customHeight="1">
      <c r="A137" s="34"/>
      <c r="B137" s="35"/>
      <c r="C137" s="187" t="s">
        <v>87</v>
      </c>
      <c r="D137" s="187" t="s">
        <v>155</v>
      </c>
      <c r="E137" s="188" t="s">
        <v>1630</v>
      </c>
      <c r="F137" s="189" t="s">
        <v>1631</v>
      </c>
      <c r="G137" s="190" t="s">
        <v>170</v>
      </c>
      <c r="H137" s="191">
        <v>2</v>
      </c>
      <c r="I137" s="192"/>
      <c r="J137" s="193">
        <f>ROUND(I137*H137,2)</f>
        <v>0</v>
      </c>
      <c r="K137" s="194"/>
      <c r="L137" s="39"/>
      <c r="M137" s="195" t="s">
        <v>1</v>
      </c>
      <c r="N137" s="196" t="s">
        <v>42</v>
      </c>
      <c r="O137" s="71"/>
      <c r="P137" s="197">
        <f>O137*H137</f>
        <v>0</v>
      </c>
      <c r="Q137" s="197">
        <v>7.8259999999999996E-2</v>
      </c>
      <c r="R137" s="197">
        <f>Q137*H137</f>
        <v>0.15651999999999999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159</v>
      </c>
      <c r="AT137" s="199" t="s">
        <v>155</v>
      </c>
      <c r="AU137" s="199" t="s">
        <v>87</v>
      </c>
      <c r="AY137" s="17" t="s">
        <v>152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85</v>
      </c>
      <c r="BK137" s="200">
        <f>ROUND(I137*H137,2)</f>
        <v>0</v>
      </c>
      <c r="BL137" s="17" t="s">
        <v>159</v>
      </c>
      <c r="BM137" s="199" t="s">
        <v>3269</v>
      </c>
    </row>
    <row r="138" spans="1:65" s="2" customFormat="1" ht="24.2" customHeight="1">
      <c r="A138" s="34"/>
      <c r="B138" s="35"/>
      <c r="C138" s="187" t="s">
        <v>153</v>
      </c>
      <c r="D138" s="187" t="s">
        <v>155</v>
      </c>
      <c r="E138" s="188" t="s">
        <v>1663</v>
      </c>
      <c r="F138" s="189" t="s">
        <v>1664</v>
      </c>
      <c r="G138" s="190" t="s">
        <v>198</v>
      </c>
      <c r="H138" s="191">
        <v>20</v>
      </c>
      <c r="I138" s="192"/>
      <c r="J138" s="193">
        <f>ROUND(I138*H138,2)</f>
        <v>0</v>
      </c>
      <c r="K138" s="194"/>
      <c r="L138" s="39"/>
      <c r="M138" s="195" t="s">
        <v>1</v>
      </c>
      <c r="N138" s="196" t="s">
        <v>42</v>
      </c>
      <c r="O138" s="71"/>
      <c r="P138" s="197">
        <f>O138*H138</f>
        <v>0</v>
      </c>
      <c r="Q138" s="197">
        <v>1.2999999999999999E-4</v>
      </c>
      <c r="R138" s="197">
        <f>Q138*H138</f>
        <v>2.5999999999999999E-3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159</v>
      </c>
      <c r="AT138" s="199" t="s">
        <v>155</v>
      </c>
      <c r="AU138" s="199" t="s">
        <v>87</v>
      </c>
      <c r="AY138" s="17" t="s">
        <v>152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85</v>
      </c>
      <c r="BK138" s="200">
        <f>ROUND(I138*H138,2)</f>
        <v>0</v>
      </c>
      <c r="BL138" s="17" t="s">
        <v>159</v>
      </c>
      <c r="BM138" s="199" t="s">
        <v>3270</v>
      </c>
    </row>
    <row r="139" spans="1:65" s="13" customFormat="1" ht="11.25">
      <c r="B139" s="201"/>
      <c r="C139" s="202"/>
      <c r="D139" s="203" t="s">
        <v>161</v>
      </c>
      <c r="E139" s="204" t="s">
        <v>1</v>
      </c>
      <c r="F139" s="205" t="s">
        <v>3271</v>
      </c>
      <c r="G139" s="202"/>
      <c r="H139" s="206">
        <v>20</v>
      </c>
      <c r="I139" s="207"/>
      <c r="J139" s="202"/>
      <c r="K139" s="202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161</v>
      </c>
      <c r="AU139" s="212" t="s">
        <v>87</v>
      </c>
      <c r="AV139" s="13" t="s">
        <v>87</v>
      </c>
      <c r="AW139" s="13" t="s">
        <v>34</v>
      </c>
      <c r="AX139" s="13" t="s">
        <v>85</v>
      </c>
      <c r="AY139" s="212" t="s">
        <v>152</v>
      </c>
    </row>
    <row r="140" spans="1:65" s="2" customFormat="1" ht="24.2" customHeight="1">
      <c r="A140" s="34"/>
      <c r="B140" s="35"/>
      <c r="C140" s="187" t="s">
        <v>159</v>
      </c>
      <c r="D140" s="187" t="s">
        <v>155</v>
      </c>
      <c r="E140" s="188" t="s">
        <v>3272</v>
      </c>
      <c r="F140" s="189" t="s">
        <v>3273</v>
      </c>
      <c r="G140" s="190" t="s">
        <v>198</v>
      </c>
      <c r="H140" s="191">
        <v>14.4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42</v>
      </c>
      <c r="O140" s="71"/>
      <c r="P140" s="197">
        <f>O140*H140</f>
        <v>0</v>
      </c>
      <c r="Q140" s="197">
        <v>2.0000000000000001E-4</v>
      </c>
      <c r="R140" s="197">
        <f>Q140*H140</f>
        <v>2.8800000000000002E-3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159</v>
      </c>
      <c r="AT140" s="199" t="s">
        <v>155</v>
      </c>
      <c r="AU140" s="199" t="s">
        <v>87</v>
      </c>
      <c r="AY140" s="17" t="s">
        <v>152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85</v>
      </c>
      <c r="BK140" s="200">
        <f>ROUND(I140*H140,2)</f>
        <v>0</v>
      </c>
      <c r="BL140" s="17" t="s">
        <v>159</v>
      </c>
      <c r="BM140" s="199" t="s">
        <v>3274</v>
      </c>
    </row>
    <row r="141" spans="1:65" s="13" customFormat="1" ht="11.25">
      <c r="B141" s="201"/>
      <c r="C141" s="202"/>
      <c r="D141" s="203" t="s">
        <v>161</v>
      </c>
      <c r="E141" s="204" t="s">
        <v>1</v>
      </c>
      <c r="F141" s="205" t="s">
        <v>3275</v>
      </c>
      <c r="G141" s="202"/>
      <c r="H141" s="206">
        <v>14.4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161</v>
      </c>
      <c r="AU141" s="212" t="s">
        <v>87</v>
      </c>
      <c r="AV141" s="13" t="s">
        <v>87</v>
      </c>
      <c r="AW141" s="13" t="s">
        <v>34</v>
      </c>
      <c r="AX141" s="13" t="s">
        <v>85</v>
      </c>
      <c r="AY141" s="212" t="s">
        <v>152</v>
      </c>
    </row>
    <row r="142" spans="1:65" s="12" customFormat="1" ht="22.9" customHeight="1">
      <c r="B142" s="171"/>
      <c r="C142" s="172"/>
      <c r="D142" s="173" t="s">
        <v>76</v>
      </c>
      <c r="E142" s="185" t="s">
        <v>185</v>
      </c>
      <c r="F142" s="185" t="s">
        <v>622</v>
      </c>
      <c r="G142" s="172"/>
      <c r="H142" s="172"/>
      <c r="I142" s="175"/>
      <c r="J142" s="186">
        <f>BK142</f>
        <v>0</v>
      </c>
      <c r="K142" s="172"/>
      <c r="L142" s="177"/>
      <c r="M142" s="178"/>
      <c r="N142" s="179"/>
      <c r="O142" s="179"/>
      <c r="P142" s="180">
        <f>SUM(P143:P162)</f>
        <v>0</v>
      </c>
      <c r="Q142" s="179"/>
      <c r="R142" s="180">
        <f>SUM(R143:R162)</f>
        <v>4.8694276600000004</v>
      </c>
      <c r="S142" s="179"/>
      <c r="T142" s="181">
        <f>SUM(T143:T162)</f>
        <v>0</v>
      </c>
      <c r="AR142" s="182" t="s">
        <v>85</v>
      </c>
      <c r="AT142" s="183" t="s">
        <v>76</v>
      </c>
      <c r="AU142" s="183" t="s">
        <v>85</v>
      </c>
      <c r="AY142" s="182" t="s">
        <v>152</v>
      </c>
      <c r="BK142" s="184">
        <f>SUM(BK143:BK162)</f>
        <v>0</v>
      </c>
    </row>
    <row r="143" spans="1:65" s="2" customFormat="1" ht="16.5" customHeight="1">
      <c r="A143" s="34"/>
      <c r="B143" s="35"/>
      <c r="C143" s="187" t="s">
        <v>181</v>
      </c>
      <c r="D143" s="187" t="s">
        <v>155</v>
      </c>
      <c r="E143" s="188" t="s">
        <v>3276</v>
      </c>
      <c r="F143" s="189" t="s">
        <v>3277</v>
      </c>
      <c r="G143" s="190" t="s">
        <v>165</v>
      </c>
      <c r="H143" s="191">
        <v>76.545000000000002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42</v>
      </c>
      <c r="O143" s="71"/>
      <c r="P143" s="197">
        <f>O143*H143</f>
        <v>0</v>
      </c>
      <c r="Q143" s="197">
        <v>2.5999999999999998E-4</v>
      </c>
      <c r="R143" s="197">
        <f>Q143*H143</f>
        <v>1.9901699999999998E-2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159</v>
      </c>
      <c r="AT143" s="199" t="s">
        <v>155</v>
      </c>
      <c r="AU143" s="199" t="s">
        <v>87</v>
      </c>
      <c r="AY143" s="17" t="s">
        <v>152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85</v>
      </c>
      <c r="BK143" s="200">
        <f>ROUND(I143*H143,2)</f>
        <v>0</v>
      </c>
      <c r="BL143" s="17" t="s">
        <v>159</v>
      </c>
      <c r="BM143" s="199" t="s">
        <v>3278</v>
      </c>
    </row>
    <row r="144" spans="1:65" s="13" customFormat="1" ht="11.25">
      <c r="B144" s="201"/>
      <c r="C144" s="202"/>
      <c r="D144" s="203" t="s">
        <v>161</v>
      </c>
      <c r="E144" s="204" t="s">
        <v>1</v>
      </c>
      <c r="F144" s="205" t="s">
        <v>3279</v>
      </c>
      <c r="G144" s="202"/>
      <c r="H144" s="206">
        <v>76.545000000000002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161</v>
      </c>
      <c r="AU144" s="212" t="s">
        <v>87</v>
      </c>
      <c r="AV144" s="13" t="s">
        <v>87</v>
      </c>
      <c r="AW144" s="13" t="s">
        <v>34</v>
      </c>
      <c r="AX144" s="13" t="s">
        <v>85</v>
      </c>
      <c r="AY144" s="212" t="s">
        <v>152</v>
      </c>
    </row>
    <row r="145" spans="1:65" s="2" customFormat="1" ht="24.2" customHeight="1">
      <c r="A145" s="34"/>
      <c r="B145" s="35"/>
      <c r="C145" s="187" t="s">
        <v>185</v>
      </c>
      <c r="D145" s="187" t="s">
        <v>155</v>
      </c>
      <c r="E145" s="188" t="s">
        <v>3280</v>
      </c>
      <c r="F145" s="189" t="s">
        <v>3281</v>
      </c>
      <c r="G145" s="190" t="s">
        <v>165</v>
      </c>
      <c r="H145" s="191">
        <v>42.366</v>
      </c>
      <c r="I145" s="192"/>
      <c r="J145" s="193">
        <f>ROUND(I145*H145,2)</f>
        <v>0</v>
      </c>
      <c r="K145" s="194"/>
      <c r="L145" s="39"/>
      <c r="M145" s="195" t="s">
        <v>1</v>
      </c>
      <c r="N145" s="196" t="s">
        <v>42</v>
      </c>
      <c r="O145" s="71"/>
      <c r="P145" s="197">
        <f>O145*H145</f>
        <v>0</v>
      </c>
      <c r="Q145" s="197">
        <v>2.5999999999999998E-4</v>
      </c>
      <c r="R145" s="197">
        <f>Q145*H145</f>
        <v>1.101516E-2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159</v>
      </c>
      <c r="AT145" s="199" t="s">
        <v>155</v>
      </c>
      <c r="AU145" s="199" t="s">
        <v>87</v>
      </c>
      <c r="AY145" s="17" t="s">
        <v>152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85</v>
      </c>
      <c r="BK145" s="200">
        <f>ROUND(I145*H145,2)</f>
        <v>0</v>
      </c>
      <c r="BL145" s="17" t="s">
        <v>159</v>
      </c>
      <c r="BM145" s="199" t="s">
        <v>3282</v>
      </c>
    </row>
    <row r="146" spans="1:65" s="13" customFormat="1" ht="11.25">
      <c r="B146" s="201"/>
      <c r="C146" s="202"/>
      <c r="D146" s="203" t="s">
        <v>161</v>
      </c>
      <c r="E146" s="204" t="s">
        <v>1</v>
      </c>
      <c r="F146" s="205" t="s">
        <v>3283</v>
      </c>
      <c r="G146" s="202"/>
      <c r="H146" s="206">
        <v>35.4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161</v>
      </c>
      <c r="AU146" s="212" t="s">
        <v>87</v>
      </c>
      <c r="AV146" s="13" t="s">
        <v>87</v>
      </c>
      <c r="AW146" s="13" t="s">
        <v>34</v>
      </c>
      <c r="AX146" s="13" t="s">
        <v>77</v>
      </c>
      <c r="AY146" s="212" t="s">
        <v>152</v>
      </c>
    </row>
    <row r="147" spans="1:65" s="13" customFormat="1" ht="11.25">
      <c r="B147" s="201"/>
      <c r="C147" s="202"/>
      <c r="D147" s="203" t="s">
        <v>161</v>
      </c>
      <c r="E147" s="204" t="s">
        <v>1</v>
      </c>
      <c r="F147" s="205" t="s">
        <v>3284</v>
      </c>
      <c r="G147" s="202"/>
      <c r="H147" s="206">
        <v>6.9660000000000002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161</v>
      </c>
      <c r="AU147" s="212" t="s">
        <v>87</v>
      </c>
      <c r="AV147" s="13" t="s">
        <v>87</v>
      </c>
      <c r="AW147" s="13" t="s">
        <v>34</v>
      </c>
      <c r="AX147" s="13" t="s">
        <v>77</v>
      </c>
      <c r="AY147" s="212" t="s">
        <v>152</v>
      </c>
    </row>
    <row r="148" spans="1:65" s="14" customFormat="1" ht="11.25">
      <c r="B148" s="217"/>
      <c r="C148" s="218"/>
      <c r="D148" s="203" t="s">
        <v>161</v>
      </c>
      <c r="E148" s="219" t="s">
        <v>1</v>
      </c>
      <c r="F148" s="220" t="s">
        <v>203</v>
      </c>
      <c r="G148" s="218"/>
      <c r="H148" s="221">
        <v>42.366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161</v>
      </c>
      <c r="AU148" s="227" t="s">
        <v>87</v>
      </c>
      <c r="AV148" s="14" t="s">
        <v>159</v>
      </c>
      <c r="AW148" s="14" t="s">
        <v>34</v>
      </c>
      <c r="AX148" s="14" t="s">
        <v>85</v>
      </c>
      <c r="AY148" s="227" t="s">
        <v>152</v>
      </c>
    </row>
    <row r="149" spans="1:65" s="2" customFormat="1" ht="16.5" customHeight="1">
      <c r="A149" s="34"/>
      <c r="B149" s="35"/>
      <c r="C149" s="187" t="s">
        <v>189</v>
      </c>
      <c r="D149" s="187" t="s">
        <v>155</v>
      </c>
      <c r="E149" s="188" t="s">
        <v>1687</v>
      </c>
      <c r="F149" s="189" t="s">
        <v>3285</v>
      </c>
      <c r="G149" s="190" t="s">
        <v>165</v>
      </c>
      <c r="H149" s="191">
        <v>215.28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42</v>
      </c>
      <c r="O149" s="71"/>
      <c r="P149" s="197">
        <f>O149*H149</f>
        <v>0</v>
      </c>
      <c r="Q149" s="197">
        <v>2.5999999999999998E-4</v>
      </c>
      <c r="R149" s="197">
        <f>Q149*H149</f>
        <v>5.5972799999999996E-2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159</v>
      </c>
      <c r="AT149" s="199" t="s">
        <v>155</v>
      </c>
      <c r="AU149" s="199" t="s">
        <v>87</v>
      </c>
      <c r="AY149" s="17" t="s">
        <v>152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85</v>
      </c>
      <c r="BK149" s="200">
        <f>ROUND(I149*H149,2)</f>
        <v>0</v>
      </c>
      <c r="BL149" s="17" t="s">
        <v>159</v>
      </c>
      <c r="BM149" s="199" t="s">
        <v>3286</v>
      </c>
    </row>
    <row r="150" spans="1:65" s="13" customFormat="1" ht="11.25">
      <c r="B150" s="201"/>
      <c r="C150" s="202"/>
      <c r="D150" s="203" t="s">
        <v>161</v>
      </c>
      <c r="E150" s="204" t="s">
        <v>1</v>
      </c>
      <c r="F150" s="205" t="s">
        <v>3287</v>
      </c>
      <c r="G150" s="202"/>
      <c r="H150" s="206">
        <v>215.28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161</v>
      </c>
      <c r="AU150" s="212" t="s">
        <v>87</v>
      </c>
      <c r="AV150" s="13" t="s">
        <v>87</v>
      </c>
      <c r="AW150" s="13" t="s">
        <v>34</v>
      </c>
      <c r="AX150" s="13" t="s">
        <v>85</v>
      </c>
      <c r="AY150" s="212" t="s">
        <v>152</v>
      </c>
    </row>
    <row r="151" spans="1:65" s="2" customFormat="1" ht="24.2" customHeight="1">
      <c r="A151" s="34"/>
      <c r="B151" s="35"/>
      <c r="C151" s="187" t="s">
        <v>195</v>
      </c>
      <c r="D151" s="187" t="s">
        <v>155</v>
      </c>
      <c r="E151" s="188" t="s">
        <v>3288</v>
      </c>
      <c r="F151" s="189" t="s">
        <v>3289</v>
      </c>
      <c r="G151" s="190" t="s">
        <v>165</v>
      </c>
      <c r="H151" s="191">
        <v>76.545000000000002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42</v>
      </c>
      <c r="O151" s="71"/>
      <c r="P151" s="197">
        <f>O151*H151</f>
        <v>0</v>
      </c>
      <c r="Q151" s="197">
        <v>8.0000000000000002E-3</v>
      </c>
      <c r="R151" s="197">
        <f>Q151*H151</f>
        <v>0.61236000000000002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159</v>
      </c>
      <c r="AT151" s="199" t="s">
        <v>155</v>
      </c>
      <c r="AU151" s="199" t="s">
        <v>87</v>
      </c>
      <c r="AY151" s="17" t="s">
        <v>152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85</v>
      </c>
      <c r="BK151" s="200">
        <f>ROUND(I151*H151,2)</f>
        <v>0</v>
      </c>
      <c r="BL151" s="17" t="s">
        <v>159</v>
      </c>
      <c r="BM151" s="199" t="s">
        <v>3290</v>
      </c>
    </row>
    <row r="152" spans="1:65" s="2" customFormat="1" ht="24.2" customHeight="1">
      <c r="A152" s="34"/>
      <c r="B152" s="35"/>
      <c r="C152" s="187" t="s">
        <v>174</v>
      </c>
      <c r="D152" s="187" t="s">
        <v>155</v>
      </c>
      <c r="E152" s="188" t="s">
        <v>3291</v>
      </c>
      <c r="F152" s="189" t="s">
        <v>3292</v>
      </c>
      <c r="G152" s="190" t="s">
        <v>165</v>
      </c>
      <c r="H152" s="191">
        <v>42.366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42</v>
      </c>
      <c r="O152" s="71"/>
      <c r="P152" s="197">
        <f>O152*H152</f>
        <v>0</v>
      </c>
      <c r="Q152" s="197">
        <v>8.0000000000000002E-3</v>
      </c>
      <c r="R152" s="197">
        <f>Q152*H152</f>
        <v>0.33892800000000001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159</v>
      </c>
      <c r="AT152" s="199" t="s">
        <v>155</v>
      </c>
      <c r="AU152" s="199" t="s">
        <v>87</v>
      </c>
      <c r="AY152" s="17" t="s">
        <v>152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85</v>
      </c>
      <c r="BK152" s="200">
        <f>ROUND(I152*H152,2)</f>
        <v>0</v>
      </c>
      <c r="BL152" s="17" t="s">
        <v>159</v>
      </c>
      <c r="BM152" s="199" t="s">
        <v>3293</v>
      </c>
    </row>
    <row r="153" spans="1:65" s="2" customFormat="1" ht="24.2" customHeight="1">
      <c r="A153" s="34"/>
      <c r="B153" s="35"/>
      <c r="C153" s="187" t="s">
        <v>207</v>
      </c>
      <c r="D153" s="187" t="s">
        <v>155</v>
      </c>
      <c r="E153" s="188" t="s">
        <v>3294</v>
      </c>
      <c r="F153" s="189" t="s">
        <v>3295</v>
      </c>
      <c r="G153" s="190" t="s">
        <v>165</v>
      </c>
      <c r="H153" s="191">
        <v>215.28</v>
      </c>
      <c r="I153" s="192"/>
      <c r="J153" s="193">
        <f>ROUND(I153*H153,2)</f>
        <v>0</v>
      </c>
      <c r="K153" s="194"/>
      <c r="L153" s="39"/>
      <c r="M153" s="195" t="s">
        <v>1</v>
      </c>
      <c r="N153" s="196" t="s">
        <v>42</v>
      </c>
      <c r="O153" s="71"/>
      <c r="P153" s="197">
        <f>O153*H153</f>
        <v>0</v>
      </c>
      <c r="Q153" s="197">
        <v>8.0000000000000002E-3</v>
      </c>
      <c r="R153" s="197">
        <f>Q153*H153</f>
        <v>1.72224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159</v>
      </c>
      <c r="AT153" s="199" t="s">
        <v>155</v>
      </c>
      <c r="AU153" s="199" t="s">
        <v>87</v>
      </c>
      <c r="AY153" s="17" t="s">
        <v>152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85</v>
      </c>
      <c r="BK153" s="200">
        <f>ROUND(I153*H153,2)</f>
        <v>0</v>
      </c>
      <c r="BL153" s="17" t="s">
        <v>159</v>
      </c>
      <c r="BM153" s="199" t="s">
        <v>3296</v>
      </c>
    </row>
    <row r="154" spans="1:65" s="2" customFormat="1" ht="24.2" customHeight="1">
      <c r="A154" s="34"/>
      <c r="B154" s="35"/>
      <c r="C154" s="187" t="s">
        <v>212</v>
      </c>
      <c r="D154" s="187" t="s">
        <v>155</v>
      </c>
      <c r="E154" s="188" t="s">
        <v>3297</v>
      </c>
      <c r="F154" s="189" t="s">
        <v>3298</v>
      </c>
      <c r="G154" s="190" t="s">
        <v>165</v>
      </c>
      <c r="H154" s="191">
        <v>20</v>
      </c>
      <c r="I154" s="192"/>
      <c r="J154" s="193">
        <f>ROUND(I154*H154,2)</f>
        <v>0</v>
      </c>
      <c r="K154" s="194"/>
      <c r="L154" s="39"/>
      <c r="M154" s="195" t="s">
        <v>1</v>
      </c>
      <c r="N154" s="196" t="s">
        <v>42</v>
      </c>
      <c r="O154" s="71"/>
      <c r="P154" s="197">
        <f>O154*H154</f>
        <v>0</v>
      </c>
      <c r="Q154" s="197">
        <v>0.1</v>
      </c>
      <c r="R154" s="197">
        <f>Q154*H154</f>
        <v>2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159</v>
      </c>
      <c r="AT154" s="199" t="s">
        <v>155</v>
      </c>
      <c r="AU154" s="199" t="s">
        <v>87</v>
      </c>
      <c r="AY154" s="17" t="s">
        <v>152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85</v>
      </c>
      <c r="BK154" s="200">
        <f>ROUND(I154*H154,2)</f>
        <v>0</v>
      </c>
      <c r="BL154" s="17" t="s">
        <v>159</v>
      </c>
      <c r="BM154" s="199" t="s">
        <v>3299</v>
      </c>
    </row>
    <row r="155" spans="1:65" s="13" customFormat="1" ht="11.25">
      <c r="B155" s="201"/>
      <c r="C155" s="202"/>
      <c r="D155" s="203" t="s">
        <v>161</v>
      </c>
      <c r="E155" s="204" t="s">
        <v>1</v>
      </c>
      <c r="F155" s="205" t="s">
        <v>3300</v>
      </c>
      <c r="G155" s="202"/>
      <c r="H155" s="206">
        <v>20</v>
      </c>
      <c r="I155" s="207"/>
      <c r="J155" s="202"/>
      <c r="K155" s="202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161</v>
      </c>
      <c r="AU155" s="212" t="s">
        <v>87</v>
      </c>
      <c r="AV155" s="13" t="s">
        <v>87</v>
      </c>
      <c r="AW155" s="13" t="s">
        <v>34</v>
      </c>
      <c r="AX155" s="13" t="s">
        <v>85</v>
      </c>
      <c r="AY155" s="212" t="s">
        <v>152</v>
      </c>
    </row>
    <row r="156" spans="1:65" s="2" customFormat="1" ht="16.5" customHeight="1">
      <c r="A156" s="34"/>
      <c r="B156" s="35"/>
      <c r="C156" s="187" t="s">
        <v>216</v>
      </c>
      <c r="D156" s="187" t="s">
        <v>155</v>
      </c>
      <c r="E156" s="188" t="s">
        <v>3301</v>
      </c>
      <c r="F156" s="189" t="s">
        <v>3302</v>
      </c>
      <c r="G156" s="190" t="s">
        <v>165</v>
      </c>
      <c r="H156" s="191">
        <v>20</v>
      </c>
      <c r="I156" s="192"/>
      <c r="J156" s="193">
        <f t="shared" ref="J156:J161" si="0">ROUND(I156*H156,2)</f>
        <v>0</v>
      </c>
      <c r="K156" s="194"/>
      <c r="L156" s="39"/>
      <c r="M156" s="195" t="s">
        <v>1</v>
      </c>
      <c r="N156" s="196" t="s">
        <v>42</v>
      </c>
      <c r="O156" s="71"/>
      <c r="P156" s="197">
        <f t="shared" ref="P156:P161" si="1">O156*H156</f>
        <v>0</v>
      </c>
      <c r="Q156" s="197">
        <v>1E-3</v>
      </c>
      <c r="R156" s="197">
        <f t="shared" ref="R156:R161" si="2">Q156*H156</f>
        <v>0.02</v>
      </c>
      <c r="S156" s="197">
        <v>0</v>
      </c>
      <c r="T156" s="198">
        <f t="shared" ref="T156:T161" si="3"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159</v>
      </c>
      <c r="AT156" s="199" t="s">
        <v>155</v>
      </c>
      <c r="AU156" s="199" t="s">
        <v>87</v>
      </c>
      <c r="AY156" s="17" t="s">
        <v>152</v>
      </c>
      <c r="BE156" s="200">
        <f t="shared" ref="BE156:BE161" si="4">IF(N156="základní",J156,0)</f>
        <v>0</v>
      </c>
      <c r="BF156" s="200">
        <f t="shared" ref="BF156:BF161" si="5">IF(N156="snížená",J156,0)</f>
        <v>0</v>
      </c>
      <c r="BG156" s="200">
        <f t="shared" ref="BG156:BG161" si="6">IF(N156="zákl. přenesená",J156,0)</f>
        <v>0</v>
      </c>
      <c r="BH156" s="200">
        <f t="shared" ref="BH156:BH161" si="7">IF(N156="sníž. přenesená",J156,0)</f>
        <v>0</v>
      </c>
      <c r="BI156" s="200">
        <f t="shared" ref="BI156:BI161" si="8">IF(N156="nulová",J156,0)</f>
        <v>0</v>
      </c>
      <c r="BJ156" s="17" t="s">
        <v>85</v>
      </c>
      <c r="BK156" s="200">
        <f t="shared" ref="BK156:BK161" si="9">ROUND(I156*H156,2)</f>
        <v>0</v>
      </c>
      <c r="BL156" s="17" t="s">
        <v>159</v>
      </c>
      <c r="BM156" s="199" t="s">
        <v>3303</v>
      </c>
    </row>
    <row r="157" spans="1:65" s="2" customFormat="1" ht="21.75" customHeight="1">
      <c r="A157" s="34"/>
      <c r="B157" s="35"/>
      <c r="C157" s="187" t="s">
        <v>222</v>
      </c>
      <c r="D157" s="187" t="s">
        <v>155</v>
      </c>
      <c r="E157" s="188" t="s">
        <v>1723</v>
      </c>
      <c r="F157" s="189" t="s">
        <v>1724</v>
      </c>
      <c r="G157" s="190" t="s">
        <v>170</v>
      </c>
      <c r="H157" s="191">
        <v>1</v>
      </c>
      <c r="I157" s="192"/>
      <c r="J157" s="193">
        <f t="shared" si="0"/>
        <v>0</v>
      </c>
      <c r="K157" s="194"/>
      <c r="L157" s="39"/>
      <c r="M157" s="195" t="s">
        <v>1</v>
      </c>
      <c r="N157" s="196" t="s">
        <v>42</v>
      </c>
      <c r="O157" s="71"/>
      <c r="P157" s="197">
        <f t="shared" si="1"/>
        <v>0</v>
      </c>
      <c r="Q157" s="197">
        <v>4.684E-2</v>
      </c>
      <c r="R157" s="197">
        <f t="shared" si="2"/>
        <v>4.684E-2</v>
      </c>
      <c r="S157" s="197">
        <v>0</v>
      </c>
      <c r="T157" s="198">
        <f t="shared" si="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159</v>
      </c>
      <c r="AT157" s="199" t="s">
        <v>155</v>
      </c>
      <c r="AU157" s="199" t="s">
        <v>87</v>
      </c>
      <c r="AY157" s="17" t="s">
        <v>152</v>
      </c>
      <c r="BE157" s="200">
        <f t="shared" si="4"/>
        <v>0</v>
      </c>
      <c r="BF157" s="200">
        <f t="shared" si="5"/>
        <v>0</v>
      </c>
      <c r="BG157" s="200">
        <f t="shared" si="6"/>
        <v>0</v>
      </c>
      <c r="BH157" s="200">
        <f t="shared" si="7"/>
        <v>0</v>
      </c>
      <c r="BI157" s="200">
        <f t="shared" si="8"/>
        <v>0</v>
      </c>
      <c r="BJ157" s="17" t="s">
        <v>85</v>
      </c>
      <c r="BK157" s="200">
        <f t="shared" si="9"/>
        <v>0</v>
      </c>
      <c r="BL157" s="17" t="s">
        <v>159</v>
      </c>
      <c r="BM157" s="199" t="s">
        <v>3304</v>
      </c>
    </row>
    <row r="158" spans="1:65" s="2" customFormat="1" ht="33" customHeight="1">
      <c r="A158" s="34"/>
      <c r="B158" s="35"/>
      <c r="C158" s="228" t="s">
        <v>227</v>
      </c>
      <c r="D158" s="228" t="s">
        <v>263</v>
      </c>
      <c r="E158" s="229" t="s">
        <v>3305</v>
      </c>
      <c r="F158" s="230" t="s">
        <v>3306</v>
      </c>
      <c r="G158" s="231" t="s">
        <v>170</v>
      </c>
      <c r="H158" s="232">
        <v>1</v>
      </c>
      <c r="I158" s="233"/>
      <c r="J158" s="234">
        <f t="shared" si="0"/>
        <v>0</v>
      </c>
      <c r="K158" s="235"/>
      <c r="L158" s="236"/>
      <c r="M158" s="237" t="s">
        <v>1</v>
      </c>
      <c r="N158" s="238" t="s">
        <v>42</v>
      </c>
      <c r="O158" s="71"/>
      <c r="P158" s="197">
        <f t="shared" si="1"/>
        <v>0</v>
      </c>
      <c r="Q158" s="197">
        <v>2.3369999999999998E-2</v>
      </c>
      <c r="R158" s="197">
        <f t="shared" si="2"/>
        <v>2.3369999999999998E-2</v>
      </c>
      <c r="S158" s="197">
        <v>0</v>
      </c>
      <c r="T158" s="198">
        <f t="shared" si="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285</v>
      </c>
      <c r="AT158" s="199" t="s">
        <v>263</v>
      </c>
      <c r="AU158" s="199" t="s">
        <v>87</v>
      </c>
      <c r="AY158" s="17" t="s">
        <v>152</v>
      </c>
      <c r="BE158" s="200">
        <f t="shared" si="4"/>
        <v>0</v>
      </c>
      <c r="BF158" s="200">
        <f t="shared" si="5"/>
        <v>0</v>
      </c>
      <c r="BG158" s="200">
        <f t="shared" si="6"/>
        <v>0</v>
      </c>
      <c r="BH158" s="200">
        <f t="shared" si="7"/>
        <v>0</v>
      </c>
      <c r="BI158" s="200">
        <f t="shared" si="8"/>
        <v>0</v>
      </c>
      <c r="BJ158" s="17" t="s">
        <v>85</v>
      </c>
      <c r="BK158" s="200">
        <f t="shared" si="9"/>
        <v>0</v>
      </c>
      <c r="BL158" s="17" t="s">
        <v>235</v>
      </c>
      <c r="BM158" s="199" t="s">
        <v>3307</v>
      </c>
    </row>
    <row r="159" spans="1:65" s="2" customFormat="1" ht="24.2" customHeight="1">
      <c r="A159" s="34"/>
      <c r="B159" s="35"/>
      <c r="C159" s="187" t="s">
        <v>8</v>
      </c>
      <c r="D159" s="187" t="s">
        <v>155</v>
      </c>
      <c r="E159" s="188" t="s">
        <v>3308</v>
      </c>
      <c r="F159" s="189" t="s">
        <v>3309</v>
      </c>
      <c r="G159" s="190" t="s">
        <v>170</v>
      </c>
      <c r="H159" s="191">
        <v>10</v>
      </c>
      <c r="I159" s="192"/>
      <c r="J159" s="193">
        <f t="shared" si="0"/>
        <v>0</v>
      </c>
      <c r="K159" s="194"/>
      <c r="L159" s="39"/>
      <c r="M159" s="195" t="s">
        <v>1</v>
      </c>
      <c r="N159" s="196" t="s">
        <v>42</v>
      </c>
      <c r="O159" s="71"/>
      <c r="P159" s="197">
        <f t="shared" si="1"/>
        <v>0</v>
      </c>
      <c r="Q159" s="197">
        <v>0</v>
      </c>
      <c r="R159" s="197">
        <f t="shared" si="2"/>
        <v>0</v>
      </c>
      <c r="S159" s="197">
        <v>0</v>
      </c>
      <c r="T159" s="198">
        <f t="shared" si="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159</v>
      </c>
      <c r="AT159" s="199" t="s">
        <v>155</v>
      </c>
      <c r="AU159" s="199" t="s">
        <v>87</v>
      </c>
      <c r="AY159" s="17" t="s">
        <v>152</v>
      </c>
      <c r="BE159" s="200">
        <f t="shared" si="4"/>
        <v>0</v>
      </c>
      <c r="BF159" s="200">
        <f t="shared" si="5"/>
        <v>0</v>
      </c>
      <c r="BG159" s="200">
        <f t="shared" si="6"/>
        <v>0</v>
      </c>
      <c r="BH159" s="200">
        <f t="shared" si="7"/>
        <v>0</v>
      </c>
      <c r="BI159" s="200">
        <f t="shared" si="8"/>
        <v>0</v>
      </c>
      <c r="BJ159" s="17" t="s">
        <v>85</v>
      </c>
      <c r="BK159" s="200">
        <f t="shared" si="9"/>
        <v>0</v>
      </c>
      <c r="BL159" s="17" t="s">
        <v>159</v>
      </c>
      <c r="BM159" s="199" t="s">
        <v>3310</v>
      </c>
    </row>
    <row r="160" spans="1:65" s="2" customFormat="1" ht="16.5" customHeight="1">
      <c r="A160" s="34"/>
      <c r="B160" s="35"/>
      <c r="C160" s="228" t="s">
        <v>235</v>
      </c>
      <c r="D160" s="228" t="s">
        <v>263</v>
      </c>
      <c r="E160" s="229" t="s">
        <v>3311</v>
      </c>
      <c r="F160" s="230" t="s">
        <v>3312</v>
      </c>
      <c r="G160" s="231" t="s">
        <v>170</v>
      </c>
      <c r="H160" s="232">
        <v>3</v>
      </c>
      <c r="I160" s="233"/>
      <c r="J160" s="234">
        <f t="shared" si="0"/>
        <v>0</v>
      </c>
      <c r="K160" s="235"/>
      <c r="L160" s="236"/>
      <c r="M160" s="237" t="s">
        <v>1</v>
      </c>
      <c r="N160" s="238" t="s">
        <v>42</v>
      </c>
      <c r="O160" s="71"/>
      <c r="P160" s="197">
        <f t="shared" si="1"/>
        <v>0</v>
      </c>
      <c r="Q160" s="197">
        <v>2.0000000000000001E-4</v>
      </c>
      <c r="R160" s="197">
        <f t="shared" si="2"/>
        <v>6.0000000000000006E-4</v>
      </c>
      <c r="S160" s="197">
        <v>0</v>
      </c>
      <c r="T160" s="198">
        <f t="shared" si="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195</v>
      </c>
      <c r="AT160" s="199" t="s">
        <v>263</v>
      </c>
      <c r="AU160" s="199" t="s">
        <v>87</v>
      </c>
      <c r="AY160" s="17" t="s">
        <v>152</v>
      </c>
      <c r="BE160" s="200">
        <f t="shared" si="4"/>
        <v>0</v>
      </c>
      <c r="BF160" s="200">
        <f t="shared" si="5"/>
        <v>0</v>
      </c>
      <c r="BG160" s="200">
        <f t="shared" si="6"/>
        <v>0</v>
      </c>
      <c r="BH160" s="200">
        <f t="shared" si="7"/>
        <v>0</v>
      </c>
      <c r="BI160" s="200">
        <f t="shared" si="8"/>
        <v>0</v>
      </c>
      <c r="BJ160" s="17" t="s">
        <v>85</v>
      </c>
      <c r="BK160" s="200">
        <f t="shared" si="9"/>
        <v>0</v>
      </c>
      <c r="BL160" s="17" t="s">
        <v>159</v>
      </c>
      <c r="BM160" s="199" t="s">
        <v>3313</v>
      </c>
    </row>
    <row r="161" spans="1:65" s="2" customFormat="1" ht="16.5" customHeight="1">
      <c r="A161" s="34"/>
      <c r="B161" s="35"/>
      <c r="C161" s="228" t="s">
        <v>240</v>
      </c>
      <c r="D161" s="228" t="s">
        <v>263</v>
      </c>
      <c r="E161" s="229" t="s">
        <v>3314</v>
      </c>
      <c r="F161" s="230" t="s">
        <v>3315</v>
      </c>
      <c r="G161" s="231" t="s">
        <v>170</v>
      </c>
      <c r="H161" s="232">
        <v>7</v>
      </c>
      <c r="I161" s="233"/>
      <c r="J161" s="234">
        <f t="shared" si="0"/>
        <v>0</v>
      </c>
      <c r="K161" s="235"/>
      <c r="L161" s="236"/>
      <c r="M161" s="237" t="s">
        <v>1</v>
      </c>
      <c r="N161" s="238" t="s">
        <v>42</v>
      </c>
      <c r="O161" s="71"/>
      <c r="P161" s="197">
        <f t="shared" si="1"/>
        <v>0</v>
      </c>
      <c r="Q161" s="197">
        <v>2.5999999999999999E-3</v>
      </c>
      <c r="R161" s="197">
        <f t="shared" si="2"/>
        <v>1.8200000000000001E-2</v>
      </c>
      <c r="S161" s="197">
        <v>0</v>
      </c>
      <c r="T161" s="198">
        <f t="shared" si="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195</v>
      </c>
      <c r="AT161" s="199" t="s">
        <v>263</v>
      </c>
      <c r="AU161" s="199" t="s">
        <v>87</v>
      </c>
      <c r="AY161" s="17" t="s">
        <v>152</v>
      </c>
      <c r="BE161" s="200">
        <f t="shared" si="4"/>
        <v>0</v>
      </c>
      <c r="BF161" s="200">
        <f t="shared" si="5"/>
        <v>0</v>
      </c>
      <c r="BG161" s="200">
        <f t="shared" si="6"/>
        <v>0</v>
      </c>
      <c r="BH161" s="200">
        <f t="shared" si="7"/>
        <v>0</v>
      </c>
      <c r="BI161" s="200">
        <f t="shared" si="8"/>
        <v>0</v>
      </c>
      <c r="BJ161" s="17" t="s">
        <v>85</v>
      </c>
      <c r="BK161" s="200">
        <f t="shared" si="9"/>
        <v>0</v>
      </c>
      <c r="BL161" s="17" t="s">
        <v>159</v>
      </c>
      <c r="BM161" s="199" t="s">
        <v>3316</v>
      </c>
    </row>
    <row r="162" spans="1:65" s="13" customFormat="1" ht="11.25">
      <c r="B162" s="201"/>
      <c r="C162" s="202"/>
      <c r="D162" s="203" t="s">
        <v>161</v>
      </c>
      <c r="E162" s="204" t="s">
        <v>1</v>
      </c>
      <c r="F162" s="205" t="s">
        <v>3317</v>
      </c>
      <c r="G162" s="202"/>
      <c r="H162" s="206">
        <v>7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161</v>
      </c>
      <c r="AU162" s="212" t="s">
        <v>87</v>
      </c>
      <c r="AV162" s="13" t="s">
        <v>87</v>
      </c>
      <c r="AW162" s="13" t="s">
        <v>34</v>
      </c>
      <c r="AX162" s="13" t="s">
        <v>85</v>
      </c>
      <c r="AY162" s="212" t="s">
        <v>152</v>
      </c>
    </row>
    <row r="163" spans="1:65" s="12" customFormat="1" ht="22.9" customHeight="1">
      <c r="B163" s="171"/>
      <c r="C163" s="172"/>
      <c r="D163" s="173" t="s">
        <v>76</v>
      </c>
      <c r="E163" s="185" t="s">
        <v>174</v>
      </c>
      <c r="F163" s="185" t="s">
        <v>675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SUM(P164:P196)</f>
        <v>0</v>
      </c>
      <c r="Q163" s="179"/>
      <c r="R163" s="180">
        <f>SUM(R164:R196)</f>
        <v>1.0861400000000002E-2</v>
      </c>
      <c r="S163" s="179"/>
      <c r="T163" s="181">
        <f>SUM(T164:T196)</f>
        <v>19.756830000000001</v>
      </c>
      <c r="AR163" s="182" t="s">
        <v>85</v>
      </c>
      <c r="AT163" s="183" t="s">
        <v>76</v>
      </c>
      <c r="AU163" s="183" t="s">
        <v>85</v>
      </c>
      <c r="AY163" s="182" t="s">
        <v>152</v>
      </c>
      <c r="BK163" s="184">
        <f>SUM(BK164:BK196)</f>
        <v>0</v>
      </c>
    </row>
    <row r="164" spans="1:65" s="2" customFormat="1" ht="24.2" customHeight="1">
      <c r="A164" s="34"/>
      <c r="B164" s="35"/>
      <c r="C164" s="187" t="s">
        <v>245</v>
      </c>
      <c r="D164" s="187" t="s">
        <v>155</v>
      </c>
      <c r="E164" s="188" t="s">
        <v>1805</v>
      </c>
      <c r="F164" s="189" t="s">
        <v>694</v>
      </c>
      <c r="G164" s="190" t="s">
        <v>198</v>
      </c>
      <c r="H164" s="191">
        <v>2.4</v>
      </c>
      <c r="I164" s="192"/>
      <c r="J164" s="193">
        <f>ROUND(I164*H164,2)</f>
        <v>0</v>
      </c>
      <c r="K164" s="194"/>
      <c r="L164" s="39"/>
      <c r="M164" s="195" t="s">
        <v>1</v>
      </c>
      <c r="N164" s="196" t="s">
        <v>42</v>
      </c>
      <c r="O164" s="71"/>
      <c r="P164" s="197">
        <f>O164*H164</f>
        <v>0</v>
      </c>
      <c r="Q164" s="197">
        <v>4.0000000000000003E-5</v>
      </c>
      <c r="R164" s="197">
        <f>Q164*H164</f>
        <v>9.6000000000000002E-5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159</v>
      </c>
      <c r="AT164" s="199" t="s">
        <v>155</v>
      </c>
      <c r="AU164" s="199" t="s">
        <v>87</v>
      </c>
      <c r="AY164" s="17" t="s">
        <v>152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85</v>
      </c>
      <c r="BK164" s="200">
        <f>ROUND(I164*H164,2)</f>
        <v>0</v>
      </c>
      <c r="BL164" s="17" t="s">
        <v>159</v>
      </c>
      <c r="BM164" s="199" t="s">
        <v>3318</v>
      </c>
    </row>
    <row r="165" spans="1:65" s="13" customFormat="1" ht="11.25">
      <c r="B165" s="201"/>
      <c r="C165" s="202"/>
      <c r="D165" s="203" t="s">
        <v>161</v>
      </c>
      <c r="E165" s="204" t="s">
        <v>1</v>
      </c>
      <c r="F165" s="205" t="s">
        <v>3319</v>
      </c>
      <c r="G165" s="202"/>
      <c r="H165" s="206">
        <v>2.4</v>
      </c>
      <c r="I165" s="207"/>
      <c r="J165" s="202"/>
      <c r="K165" s="202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161</v>
      </c>
      <c r="AU165" s="212" t="s">
        <v>87</v>
      </c>
      <c r="AV165" s="13" t="s">
        <v>87</v>
      </c>
      <c r="AW165" s="13" t="s">
        <v>34</v>
      </c>
      <c r="AX165" s="13" t="s">
        <v>85</v>
      </c>
      <c r="AY165" s="212" t="s">
        <v>152</v>
      </c>
    </row>
    <row r="166" spans="1:65" s="2" customFormat="1" ht="24.2" customHeight="1">
      <c r="A166" s="34"/>
      <c r="B166" s="35"/>
      <c r="C166" s="187" t="s">
        <v>249</v>
      </c>
      <c r="D166" s="187" t="s">
        <v>155</v>
      </c>
      <c r="E166" s="188" t="s">
        <v>3320</v>
      </c>
      <c r="F166" s="189" t="s">
        <v>3321</v>
      </c>
      <c r="G166" s="190" t="s">
        <v>158</v>
      </c>
      <c r="H166" s="191">
        <v>29.928000000000001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42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159</v>
      </c>
      <c r="AT166" s="199" t="s">
        <v>155</v>
      </c>
      <c r="AU166" s="199" t="s">
        <v>87</v>
      </c>
      <c r="AY166" s="17" t="s">
        <v>152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85</v>
      </c>
      <c r="BK166" s="200">
        <f>ROUND(I166*H166,2)</f>
        <v>0</v>
      </c>
      <c r="BL166" s="17" t="s">
        <v>159</v>
      </c>
      <c r="BM166" s="199" t="s">
        <v>3322</v>
      </c>
    </row>
    <row r="167" spans="1:65" s="13" customFormat="1" ht="11.25">
      <c r="B167" s="201"/>
      <c r="C167" s="202"/>
      <c r="D167" s="203" t="s">
        <v>161</v>
      </c>
      <c r="E167" s="204" t="s">
        <v>1</v>
      </c>
      <c r="F167" s="205" t="s">
        <v>3323</v>
      </c>
      <c r="G167" s="202"/>
      <c r="H167" s="206">
        <v>29.928000000000001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161</v>
      </c>
      <c r="AU167" s="212" t="s">
        <v>87</v>
      </c>
      <c r="AV167" s="13" t="s">
        <v>87</v>
      </c>
      <c r="AW167" s="13" t="s">
        <v>34</v>
      </c>
      <c r="AX167" s="13" t="s">
        <v>85</v>
      </c>
      <c r="AY167" s="212" t="s">
        <v>152</v>
      </c>
    </row>
    <row r="168" spans="1:65" s="2" customFormat="1" ht="33" customHeight="1">
      <c r="A168" s="34"/>
      <c r="B168" s="35"/>
      <c r="C168" s="187" t="s">
        <v>253</v>
      </c>
      <c r="D168" s="187" t="s">
        <v>155</v>
      </c>
      <c r="E168" s="188" t="s">
        <v>3324</v>
      </c>
      <c r="F168" s="189" t="s">
        <v>3325</v>
      </c>
      <c r="G168" s="190" t="s">
        <v>158</v>
      </c>
      <c r="H168" s="191">
        <v>418.99200000000002</v>
      </c>
      <c r="I168" s="192"/>
      <c r="J168" s="193">
        <f>ROUND(I168*H168,2)</f>
        <v>0</v>
      </c>
      <c r="K168" s="194"/>
      <c r="L168" s="39"/>
      <c r="M168" s="195" t="s">
        <v>1</v>
      </c>
      <c r="N168" s="196" t="s">
        <v>42</v>
      </c>
      <c r="O168" s="7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159</v>
      </c>
      <c r="AT168" s="199" t="s">
        <v>155</v>
      </c>
      <c r="AU168" s="199" t="s">
        <v>87</v>
      </c>
      <c r="AY168" s="17" t="s">
        <v>152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85</v>
      </c>
      <c r="BK168" s="200">
        <f>ROUND(I168*H168,2)</f>
        <v>0</v>
      </c>
      <c r="BL168" s="17" t="s">
        <v>159</v>
      </c>
      <c r="BM168" s="199" t="s">
        <v>3326</v>
      </c>
    </row>
    <row r="169" spans="1:65" s="13" customFormat="1" ht="11.25">
      <c r="B169" s="201"/>
      <c r="C169" s="202"/>
      <c r="D169" s="203" t="s">
        <v>161</v>
      </c>
      <c r="E169" s="202"/>
      <c r="F169" s="205" t="s">
        <v>3327</v>
      </c>
      <c r="G169" s="202"/>
      <c r="H169" s="206">
        <v>418.99200000000002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161</v>
      </c>
      <c r="AU169" s="212" t="s">
        <v>87</v>
      </c>
      <c r="AV169" s="13" t="s">
        <v>87</v>
      </c>
      <c r="AW169" s="13" t="s">
        <v>4</v>
      </c>
      <c r="AX169" s="13" t="s">
        <v>85</v>
      </c>
      <c r="AY169" s="212" t="s">
        <v>152</v>
      </c>
    </row>
    <row r="170" spans="1:65" s="2" customFormat="1" ht="33" customHeight="1">
      <c r="A170" s="34"/>
      <c r="B170" s="35"/>
      <c r="C170" s="187" t="s">
        <v>7</v>
      </c>
      <c r="D170" s="187" t="s">
        <v>155</v>
      </c>
      <c r="E170" s="188" t="s">
        <v>3328</v>
      </c>
      <c r="F170" s="189" t="s">
        <v>3329</v>
      </c>
      <c r="G170" s="190" t="s">
        <v>158</v>
      </c>
      <c r="H170" s="191">
        <v>29.928000000000001</v>
      </c>
      <c r="I170" s="192"/>
      <c r="J170" s="193">
        <f>ROUND(I170*H170,2)</f>
        <v>0</v>
      </c>
      <c r="K170" s="194"/>
      <c r="L170" s="39"/>
      <c r="M170" s="195" t="s">
        <v>1</v>
      </c>
      <c r="N170" s="196" t="s">
        <v>42</v>
      </c>
      <c r="O170" s="71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159</v>
      </c>
      <c r="AT170" s="199" t="s">
        <v>155</v>
      </c>
      <c r="AU170" s="199" t="s">
        <v>87</v>
      </c>
      <c r="AY170" s="17" t="s">
        <v>152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85</v>
      </c>
      <c r="BK170" s="200">
        <f>ROUND(I170*H170,2)</f>
        <v>0</v>
      </c>
      <c r="BL170" s="17" t="s">
        <v>159</v>
      </c>
      <c r="BM170" s="199" t="s">
        <v>3330</v>
      </c>
    </row>
    <row r="171" spans="1:65" s="2" customFormat="1" ht="33" customHeight="1">
      <c r="A171" s="34"/>
      <c r="B171" s="35"/>
      <c r="C171" s="187" t="s">
        <v>267</v>
      </c>
      <c r="D171" s="187" t="s">
        <v>155</v>
      </c>
      <c r="E171" s="188" t="s">
        <v>1729</v>
      </c>
      <c r="F171" s="189" t="s">
        <v>1730</v>
      </c>
      <c r="G171" s="190" t="s">
        <v>165</v>
      </c>
      <c r="H171" s="191">
        <v>56.7</v>
      </c>
      <c r="I171" s="192"/>
      <c r="J171" s="193">
        <f>ROUND(I171*H171,2)</f>
        <v>0</v>
      </c>
      <c r="K171" s="194"/>
      <c r="L171" s="39"/>
      <c r="M171" s="195" t="s">
        <v>1</v>
      </c>
      <c r="N171" s="196" t="s">
        <v>42</v>
      </c>
      <c r="O171" s="71"/>
      <c r="P171" s="197">
        <f>O171*H171</f>
        <v>0</v>
      </c>
      <c r="Q171" s="197">
        <v>1.2999999999999999E-4</v>
      </c>
      <c r="R171" s="197">
        <f>Q171*H171</f>
        <v>7.3709999999999999E-3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159</v>
      </c>
      <c r="AT171" s="199" t="s">
        <v>155</v>
      </c>
      <c r="AU171" s="199" t="s">
        <v>87</v>
      </c>
      <c r="AY171" s="17" t="s">
        <v>152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85</v>
      </c>
      <c r="BK171" s="200">
        <f>ROUND(I171*H171,2)</f>
        <v>0</v>
      </c>
      <c r="BL171" s="17" t="s">
        <v>159</v>
      </c>
      <c r="BM171" s="199" t="s">
        <v>3331</v>
      </c>
    </row>
    <row r="172" spans="1:65" s="13" customFormat="1" ht="11.25">
      <c r="B172" s="201"/>
      <c r="C172" s="202"/>
      <c r="D172" s="203" t="s">
        <v>161</v>
      </c>
      <c r="E172" s="204" t="s">
        <v>1</v>
      </c>
      <c r="F172" s="205" t="s">
        <v>3332</v>
      </c>
      <c r="G172" s="202"/>
      <c r="H172" s="206">
        <v>56.7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161</v>
      </c>
      <c r="AU172" s="212" t="s">
        <v>87</v>
      </c>
      <c r="AV172" s="13" t="s">
        <v>87</v>
      </c>
      <c r="AW172" s="13" t="s">
        <v>34</v>
      </c>
      <c r="AX172" s="13" t="s">
        <v>85</v>
      </c>
      <c r="AY172" s="212" t="s">
        <v>152</v>
      </c>
    </row>
    <row r="173" spans="1:65" s="2" customFormat="1" ht="24.2" customHeight="1">
      <c r="A173" s="34"/>
      <c r="B173" s="35"/>
      <c r="C173" s="187" t="s">
        <v>277</v>
      </c>
      <c r="D173" s="187" t="s">
        <v>155</v>
      </c>
      <c r="E173" s="188" t="s">
        <v>1733</v>
      </c>
      <c r="F173" s="189" t="s">
        <v>1734</v>
      </c>
      <c r="G173" s="190" t="s">
        <v>165</v>
      </c>
      <c r="H173" s="191">
        <v>56.7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42</v>
      </c>
      <c r="O173" s="71"/>
      <c r="P173" s="197">
        <f>O173*H173</f>
        <v>0</v>
      </c>
      <c r="Q173" s="197">
        <v>4.0000000000000003E-5</v>
      </c>
      <c r="R173" s="197">
        <f>Q173*H173</f>
        <v>2.2680000000000005E-3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159</v>
      </c>
      <c r="AT173" s="199" t="s">
        <v>155</v>
      </c>
      <c r="AU173" s="199" t="s">
        <v>87</v>
      </c>
      <c r="AY173" s="17" t="s">
        <v>152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85</v>
      </c>
      <c r="BK173" s="200">
        <f>ROUND(I173*H173,2)</f>
        <v>0</v>
      </c>
      <c r="BL173" s="17" t="s">
        <v>159</v>
      </c>
      <c r="BM173" s="199" t="s">
        <v>3333</v>
      </c>
    </row>
    <row r="174" spans="1:65" s="2" customFormat="1" ht="24.2" customHeight="1">
      <c r="A174" s="34"/>
      <c r="B174" s="35"/>
      <c r="C174" s="187" t="s">
        <v>282</v>
      </c>
      <c r="D174" s="187" t="s">
        <v>155</v>
      </c>
      <c r="E174" s="188" t="s">
        <v>3334</v>
      </c>
      <c r="F174" s="189" t="s">
        <v>3335</v>
      </c>
      <c r="G174" s="190" t="s">
        <v>165</v>
      </c>
      <c r="H174" s="191">
        <v>5.16</v>
      </c>
      <c r="I174" s="192"/>
      <c r="J174" s="193">
        <f>ROUND(I174*H174,2)</f>
        <v>0</v>
      </c>
      <c r="K174" s="194"/>
      <c r="L174" s="39"/>
      <c r="M174" s="195" t="s">
        <v>1</v>
      </c>
      <c r="N174" s="196" t="s">
        <v>42</v>
      </c>
      <c r="O174" s="71"/>
      <c r="P174" s="197">
        <f>O174*H174</f>
        <v>0</v>
      </c>
      <c r="Q174" s="197">
        <v>4.0000000000000003E-5</v>
      </c>
      <c r="R174" s="197">
        <f>Q174*H174</f>
        <v>2.0640000000000003E-4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159</v>
      </c>
      <c r="AT174" s="199" t="s">
        <v>155</v>
      </c>
      <c r="AU174" s="199" t="s">
        <v>87</v>
      </c>
      <c r="AY174" s="17" t="s">
        <v>152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85</v>
      </c>
      <c r="BK174" s="200">
        <f>ROUND(I174*H174,2)</f>
        <v>0</v>
      </c>
      <c r="BL174" s="17" t="s">
        <v>159</v>
      </c>
      <c r="BM174" s="199" t="s">
        <v>3336</v>
      </c>
    </row>
    <row r="175" spans="1:65" s="13" customFormat="1" ht="11.25">
      <c r="B175" s="201"/>
      <c r="C175" s="202"/>
      <c r="D175" s="203" t="s">
        <v>161</v>
      </c>
      <c r="E175" s="204" t="s">
        <v>1</v>
      </c>
      <c r="F175" s="205" t="s">
        <v>3337</v>
      </c>
      <c r="G175" s="202"/>
      <c r="H175" s="206">
        <v>5.16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161</v>
      </c>
      <c r="AU175" s="212" t="s">
        <v>87</v>
      </c>
      <c r="AV175" s="13" t="s">
        <v>87</v>
      </c>
      <c r="AW175" s="13" t="s">
        <v>34</v>
      </c>
      <c r="AX175" s="13" t="s">
        <v>85</v>
      </c>
      <c r="AY175" s="212" t="s">
        <v>152</v>
      </c>
    </row>
    <row r="176" spans="1:65" s="2" customFormat="1" ht="24.2" customHeight="1">
      <c r="A176" s="34"/>
      <c r="B176" s="35"/>
      <c r="C176" s="187" t="s">
        <v>288</v>
      </c>
      <c r="D176" s="187" t="s">
        <v>155</v>
      </c>
      <c r="E176" s="188" t="s">
        <v>1739</v>
      </c>
      <c r="F176" s="189" t="s">
        <v>1740</v>
      </c>
      <c r="G176" s="190" t="s">
        <v>170</v>
      </c>
      <c r="H176" s="191">
        <v>4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42</v>
      </c>
      <c r="O176" s="71"/>
      <c r="P176" s="197">
        <f>O176*H176</f>
        <v>0</v>
      </c>
      <c r="Q176" s="197">
        <v>2.3000000000000001E-4</v>
      </c>
      <c r="R176" s="197">
        <f>Q176*H176</f>
        <v>9.2000000000000003E-4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159</v>
      </c>
      <c r="AT176" s="199" t="s">
        <v>155</v>
      </c>
      <c r="AU176" s="199" t="s">
        <v>87</v>
      </c>
      <c r="AY176" s="17" t="s">
        <v>152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85</v>
      </c>
      <c r="BK176" s="200">
        <f>ROUND(I176*H176,2)</f>
        <v>0</v>
      </c>
      <c r="BL176" s="17" t="s">
        <v>159</v>
      </c>
      <c r="BM176" s="199" t="s">
        <v>3338</v>
      </c>
    </row>
    <row r="177" spans="1:65" s="2" customFormat="1" ht="24.2" customHeight="1">
      <c r="A177" s="34"/>
      <c r="B177" s="35"/>
      <c r="C177" s="228" t="s">
        <v>293</v>
      </c>
      <c r="D177" s="228" t="s">
        <v>263</v>
      </c>
      <c r="E177" s="229" t="s">
        <v>1742</v>
      </c>
      <c r="F177" s="230" t="s">
        <v>1743</v>
      </c>
      <c r="G177" s="231" t="s">
        <v>170</v>
      </c>
      <c r="H177" s="232">
        <v>2</v>
      </c>
      <c r="I177" s="233"/>
      <c r="J177" s="234">
        <f>ROUND(I177*H177,2)</f>
        <v>0</v>
      </c>
      <c r="K177" s="235"/>
      <c r="L177" s="236"/>
      <c r="M177" s="237" t="s">
        <v>1</v>
      </c>
      <c r="N177" s="238" t="s">
        <v>42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195</v>
      </c>
      <c r="AT177" s="199" t="s">
        <v>263</v>
      </c>
      <c r="AU177" s="199" t="s">
        <v>87</v>
      </c>
      <c r="AY177" s="17" t="s">
        <v>152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85</v>
      </c>
      <c r="BK177" s="200">
        <f>ROUND(I177*H177,2)</f>
        <v>0</v>
      </c>
      <c r="BL177" s="17" t="s">
        <v>159</v>
      </c>
      <c r="BM177" s="199" t="s">
        <v>3339</v>
      </c>
    </row>
    <row r="178" spans="1:65" s="2" customFormat="1" ht="24.2" customHeight="1">
      <c r="A178" s="34"/>
      <c r="B178" s="35"/>
      <c r="C178" s="228" t="s">
        <v>298</v>
      </c>
      <c r="D178" s="228" t="s">
        <v>263</v>
      </c>
      <c r="E178" s="229" t="s">
        <v>1745</v>
      </c>
      <c r="F178" s="230" t="s">
        <v>1746</v>
      </c>
      <c r="G178" s="231" t="s">
        <v>170</v>
      </c>
      <c r="H178" s="232">
        <v>2</v>
      </c>
      <c r="I178" s="233"/>
      <c r="J178" s="234">
        <f>ROUND(I178*H178,2)</f>
        <v>0</v>
      </c>
      <c r="K178" s="235"/>
      <c r="L178" s="236"/>
      <c r="M178" s="237" t="s">
        <v>1</v>
      </c>
      <c r="N178" s="238" t="s">
        <v>42</v>
      </c>
      <c r="O178" s="7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195</v>
      </c>
      <c r="AT178" s="199" t="s">
        <v>263</v>
      </c>
      <c r="AU178" s="199" t="s">
        <v>87</v>
      </c>
      <c r="AY178" s="17" t="s">
        <v>152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85</v>
      </c>
      <c r="BK178" s="200">
        <f>ROUND(I178*H178,2)</f>
        <v>0</v>
      </c>
      <c r="BL178" s="17" t="s">
        <v>159</v>
      </c>
      <c r="BM178" s="199" t="s">
        <v>3340</v>
      </c>
    </row>
    <row r="179" spans="1:65" s="2" customFormat="1" ht="33" customHeight="1">
      <c r="A179" s="34"/>
      <c r="B179" s="35"/>
      <c r="C179" s="187" t="s">
        <v>304</v>
      </c>
      <c r="D179" s="187" t="s">
        <v>155</v>
      </c>
      <c r="E179" s="188" t="s">
        <v>3341</v>
      </c>
      <c r="F179" s="189" t="s">
        <v>3342</v>
      </c>
      <c r="G179" s="190" t="s">
        <v>158</v>
      </c>
      <c r="H179" s="191">
        <v>1</v>
      </c>
      <c r="I179" s="192"/>
      <c r="J179" s="193">
        <f>ROUND(I179*H179,2)</f>
        <v>0</v>
      </c>
      <c r="K179" s="194"/>
      <c r="L179" s="39"/>
      <c r="M179" s="195" t="s">
        <v>1</v>
      </c>
      <c r="N179" s="196" t="s">
        <v>42</v>
      </c>
      <c r="O179" s="71"/>
      <c r="P179" s="197">
        <f>O179*H179</f>
        <v>0</v>
      </c>
      <c r="Q179" s="197">
        <v>0</v>
      </c>
      <c r="R179" s="197">
        <f>Q179*H179</f>
        <v>0</v>
      </c>
      <c r="S179" s="197">
        <v>2.2000000000000002</v>
      </c>
      <c r="T179" s="198">
        <f>S179*H179</f>
        <v>2.2000000000000002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159</v>
      </c>
      <c r="AT179" s="199" t="s">
        <v>155</v>
      </c>
      <c r="AU179" s="199" t="s">
        <v>87</v>
      </c>
      <c r="AY179" s="17" t="s">
        <v>152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85</v>
      </c>
      <c r="BK179" s="200">
        <f>ROUND(I179*H179,2)</f>
        <v>0</v>
      </c>
      <c r="BL179" s="17" t="s">
        <v>159</v>
      </c>
      <c r="BM179" s="199" t="s">
        <v>3343</v>
      </c>
    </row>
    <row r="180" spans="1:65" s="13" customFormat="1" ht="11.25">
      <c r="B180" s="201"/>
      <c r="C180" s="202"/>
      <c r="D180" s="203" t="s">
        <v>161</v>
      </c>
      <c r="E180" s="204" t="s">
        <v>1</v>
      </c>
      <c r="F180" s="205" t="s">
        <v>3344</v>
      </c>
      <c r="G180" s="202"/>
      <c r="H180" s="206">
        <v>1</v>
      </c>
      <c r="I180" s="207"/>
      <c r="J180" s="202"/>
      <c r="K180" s="202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161</v>
      </c>
      <c r="AU180" s="212" t="s">
        <v>87</v>
      </c>
      <c r="AV180" s="13" t="s">
        <v>87</v>
      </c>
      <c r="AW180" s="13" t="s">
        <v>34</v>
      </c>
      <c r="AX180" s="13" t="s">
        <v>85</v>
      </c>
      <c r="AY180" s="212" t="s">
        <v>152</v>
      </c>
    </row>
    <row r="181" spans="1:65" s="2" customFormat="1" ht="21.75" customHeight="1">
      <c r="A181" s="34"/>
      <c r="B181" s="35"/>
      <c r="C181" s="187" t="s">
        <v>311</v>
      </c>
      <c r="D181" s="187" t="s">
        <v>155</v>
      </c>
      <c r="E181" s="188" t="s">
        <v>3345</v>
      </c>
      <c r="F181" s="189" t="s">
        <v>3346</v>
      </c>
      <c r="G181" s="190" t="s">
        <v>165</v>
      </c>
      <c r="H181" s="191">
        <v>1.6</v>
      </c>
      <c r="I181" s="192"/>
      <c r="J181" s="193">
        <f>ROUND(I181*H181,2)</f>
        <v>0</v>
      </c>
      <c r="K181" s="194"/>
      <c r="L181" s="39"/>
      <c r="M181" s="195" t="s">
        <v>1</v>
      </c>
      <c r="N181" s="196" t="s">
        <v>42</v>
      </c>
      <c r="O181" s="71"/>
      <c r="P181" s="197">
        <f>O181*H181</f>
        <v>0</v>
      </c>
      <c r="Q181" s="197">
        <v>0</v>
      </c>
      <c r="R181" s="197">
        <f>Q181*H181</f>
        <v>0</v>
      </c>
      <c r="S181" s="197">
        <v>8.7999999999999995E-2</v>
      </c>
      <c r="T181" s="198">
        <f>S181*H181</f>
        <v>0.14080000000000001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159</v>
      </c>
      <c r="AT181" s="199" t="s">
        <v>155</v>
      </c>
      <c r="AU181" s="199" t="s">
        <v>87</v>
      </c>
      <c r="AY181" s="17" t="s">
        <v>152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85</v>
      </c>
      <c r="BK181" s="200">
        <f>ROUND(I181*H181,2)</f>
        <v>0</v>
      </c>
      <c r="BL181" s="17" t="s">
        <v>159</v>
      </c>
      <c r="BM181" s="199" t="s">
        <v>3347</v>
      </c>
    </row>
    <row r="182" spans="1:65" s="13" customFormat="1" ht="11.25">
      <c r="B182" s="201"/>
      <c r="C182" s="202"/>
      <c r="D182" s="203" t="s">
        <v>161</v>
      </c>
      <c r="E182" s="204" t="s">
        <v>1</v>
      </c>
      <c r="F182" s="205" t="s">
        <v>3348</v>
      </c>
      <c r="G182" s="202"/>
      <c r="H182" s="206">
        <v>1.6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161</v>
      </c>
      <c r="AU182" s="212" t="s">
        <v>87</v>
      </c>
      <c r="AV182" s="13" t="s">
        <v>87</v>
      </c>
      <c r="AW182" s="13" t="s">
        <v>34</v>
      </c>
      <c r="AX182" s="13" t="s">
        <v>85</v>
      </c>
      <c r="AY182" s="212" t="s">
        <v>152</v>
      </c>
    </row>
    <row r="183" spans="1:65" s="2" customFormat="1" ht="24.2" customHeight="1">
      <c r="A183" s="34"/>
      <c r="B183" s="35"/>
      <c r="C183" s="187" t="s">
        <v>315</v>
      </c>
      <c r="D183" s="187" t="s">
        <v>155</v>
      </c>
      <c r="E183" s="188" t="s">
        <v>1783</v>
      </c>
      <c r="F183" s="189" t="s">
        <v>1784</v>
      </c>
      <c r="G183" s="190" t="s">
        <v>170</v>
      </c>
      <c r="H183" s="191">
        <v>2</v>
      </c>
      <c r="I183" s="192"/>
      <c r="J183" s="193">
        <f>ROUND(I183*H183,2)</f>
        <v>0</v>
      </c>
      <c r="K183" s="194"/>
      <c r="L183" s="39"/>
      <c r="M183" s="195" t="s">
        <v>1</v>
      </c>
      <c r="N183" s="196" t="s">
        <v>42</v>
      </c>
      <c r="O183" s="71"/>
      <c r="P183" s="197">
        <f>O183*H183</f>
        <v>0</v>
      </c>
      <c r="Q183" s="197">
        <v>0</v>
      </c>
      <c r="R183" s="197">
        <f>Q183*H183</f>
        <v>0</v>
      </c>
      <c r="S183" s="197">
        <v>0.52300000000000002</v>
      </c>
      <c r="T183" s="198">
        <f>S183*H183</f>
        <v>1.046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159</v>
      </c>
      <c r="AT183" s="199" t="s">
        <v>155</v>
      </c>
      <c r="AU183" s="199" t="s">
        <v>87</v>
      </c>
      <c r="AY183" s="17" t="s">
        <v>152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85</v>
      </c>
      <c r="BK183" s="200">
        <f>ROUND(I183*H183,2)</f>
        <v>0</v>
      </c>
      <c r="BL183" s="17" t="s">
        <v>159</v>
      </c>
      <c r="BM183" s="199" t="s">
        <v>3349</v>
      </c>
    </row>
    <row r="184" spans="1:65" s="2" customFormat="1" ht="24.2" customHeight="1">
      <c r="A184" s="34"/>
      <c r="B184" s="35"/>
      <c r="C184" s="187" t="s">
        <v>319</v>
      </c>
      <c r="D184" s="187" t="s">
        <v>155</v>
      </c>
      <c r="E184" s="188" t="s">
        <v>1758</v>
      </c>
      <c r="F184" s="189" t="s">
        <v>1759</v>
      </c>
      <c r="G184" s="190" t="s">
        <v>165</v>
      </c>
      <c r="H184" s="191">
        <v>2.4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42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5.5E-2</v>
      </c>
      <c r="T184" s="198">
        <f>S184*H184</f>
        <v>0.13200000000000001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159</v>
      </c>
      <c r="AT184" s="199" t="s">
        <v>155</v>
      </c>
      <c r="AU184" s="199" t="s">
        <v>87</v>
      </c>
      <c r="AY184" s="17" t="s">
        <v>152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85</v>
      </c>
      <c r="BK184" s="200">
        <f>ROUND(I184*H184,2)</f>
        <v>0</v>
      </c>
      <c r="BL184" s="17" t="s">
        <v>159</v>
      </c>
      <c r="BM184" s="199" t="s">
        <v>3350</v>
      </c>
    </row>
    <row r="185" spans="1:65" s="13" customFormat="1" ht="11.25">
      <c r="B185" s="201"/>
      <c r="C185" s="202"/>
      <c r="D185" s="203" t="s">
        <v>161</v>
      </c>
      <c r="E185" s="204" t="s">
        <v>1</v>
      </c>
      <c r="F185" s="205" t="s">
        <v>3351</v>
      </c>
      <c r="G185" s="202"/>
      <c r="H185" s="206">
        <v>2.4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161</v>
      </c>
      <c r="AU185" s="212" t="s">
        <v>87</v>
      </c>
      <c r="AV185" s="13" t="s">
        <v>87</v>
      </c>
      <c r="AW185" s="13" t="s">
        <v>34</v>
      </c>
      <c r="AX185" s="13" t="s">
        <v>85</v>
      </c>
      <c r="AY185" s="212" t="s">
        <v>152</v>
      </c>
    </row>
    <row r="186" spans="1:65" s="2" customFormat="1" ht="21.75" customHeight="1">
      <c r="A186" s="34"/>
      <c r="B186" s="35"/>
      <c r="C186" s="187" t="s">
        <v>285</v>
      </c>
      <c r="D186" s="187" t="s">
        <v>155</v>
      </c>
      <c r="E186" s="188" t="s">
        <v>1765</v>
      </c>
      <c r="F186" s="189" t="s">
        <v>1766</v>
      </c>
      <c r="G186" s="190" t="s">
        <v>198</v>
      </c>
      <c r="H186" s="191">
        <v>2.8</v>
      </c>
      <c r="I186" s="192"/>
      <c r="J186" s="193">
        <f>ROUND(I186*H186,2)</f>
        <v>0</v>
      </c>
      <c r="K186" s="194"/>
      <c r="L186" s="39"/>
      <c r="M186" s="195" t="s">
        <v>1</v>
      </c>
      <c r="N186" s="196" t="s">
        <v>42</v>
      </c>
      <c r="O186" s="71"/>
      <c r="P186" s="197">
        <f>O186*H186</f>
        <v>0</v>
      </c>
      <c r="Q186" s="197">
        <v>0</v>
      </c>
      <c r="R186" s="197">
        <f>Q186*H186</f>
        <v>0</v>
      </c>
      <c r="S186" s="197">
        <v>0.129</v>
      </c>
      <c r="T186" s="198">
        <f>S186*H186</f>
        <v>0.36119999999999997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159</v>
      </c>
      <c r="AT186" s="199" t="s">
        <v>155</v>
      </c>
      <c r="AU186" s="199" t="s">
        <v>87</v>
      </c>
      <c r="AY186" s="17" t="s">
        <v>152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85</v>
      </c>
      <c r="BK186" s="200">
        <f>ROUND(I186*H186,2)</f>
        <v>0</v>
      </c>
      <c r="BL186" s="17" t="s">
        <v>159</v>
      </c>
      <c r="BM186" s="199" t="s">
        <v>3352</v>
      </c>
    </row>
    <row r="187" spans="1:65" s="13" customFormat="1" ht="11.25">
      <c r="B187" s="201"/>
      <c r="C187" s="202"/>
      <c r="D187" s="203" t="s">
        <v>161</v>
      </c>
      <c r="E187" s="204" t="s">
        <v>1</v>
      </c>
      <c r="F187" s="205" t="s">
        <v>3353</v>
      </c>
      <c r="G187" s="202"/>
      <c r="H187" s="206">
        <v>2.8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161</v>
      </c>
      <c r="AU187" s="212" t="s">
        <v>87</v>
      </c>
      <c r="AV187" s="13" t="s">
        <v>87</v>
      </c>
      <c r="AW187" s="13" t="s">
        <v>34</v>
      </c>
      <c r="AX187" s="13" t="s">
        <v>85</v>
      </c>
      <c r="AY187" s="212" t="s">
        <v>152</v>
      </c>
    </row>
    <row r="188" spans="1:65" s="2" customFormat="1" ht="33" customHeight="1">
      <c r="A188" s="34"/>
      <c r="B188" s="35"/>
      <c r="C188" s="187" t="s">
        <v>329</v>
      </c>
      <c r="D188" s="187" t="s">
        <v>155</v>
      </c>
      <c r="E188" s="188" t="s">
        <v>3354</v>
      </c>
      <c r="F188" s="189" t="s">
        <v>3355</v>
      </c>
      <c r="G188" s="190" t="s">
        <v>170</v>
      </c>
      <c r="H188" s="191">
        <v>3</v>
      </c>
      <c r="I188" s="192"/>
      <c r="J188" s="193">
        <f>ROUND(I188*H188,2)</f>
        <v>0</v>
      </c>
      <c r="K188" s="194"/>
      <c r="L188" s="39"/>
      <c r="M188" s="195" t="s">
        <v>1</v>
      </c>
      <c r="N188" s="196" t="s">
        <v>42</v>
      </c>
      <c r="O188" s="71"/>
      <c r="P188" s="197">
        <f>O188*H188</f>
        <v>0</v>
      </c>
      <c r="Q188" s="197">
        <v>0</v>
      </c>
      <c r="R188" s="197">
        <f>Q188*H188</f>
        <v>0</v>
      </c>
      <c r="S188" s="197">
        <v>1.7000000000000001E-2</v>
      </c>
      <c r="T188" s="198">
        <f>S188*H188</f>
        <v>5.1000000000000004E-2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159</v>
      </c>
      <c r="AT188" s="199" t="s">
        <v>155</v>
      </c>
      <c r="AU188" s="199" t="s">
        <v>87</v>
      </c>
      <c r="AY188" s="17" t="s">
        <v>152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85</v>
      </c>
      <c r="BK188" s="200">
        <f>ROUND(I188*H188,2)</f>
        <v>0</v>
      </c>
      <c r="BL188" s="17" t="s">
        <v>159</v>
      </c>
      <c r="BM188" s="199" t="s">
        <v>3356</v>
      </c>
    </row>
    <row r="189" spans="1:65" s="2" customFormat="1" ht="37.9" customHeight="1">
      <c r="A189" s="34"/>
      <c r="B189" s="35"/>
      <c r="C189" s="187" t="s">
        <v>335</v>
      </c>
      <c r="D189" s="187" t="s">
        <v>155</v>
      </c>
      <c r="E189" s="188" t="s">
        <v>3357</v>
      </c>
      <c r="F189" s="189" t="s">
        <v>3358</v>
      </c>
      <c r="G189" s="190" t="s">
        <v>198</v>
      </c>
      <c r="H189" s="191">
        <v>51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42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1E-3</v>
      </c>
      <c r="T189" s="198">
        <f>S189*H189</f>
        <v>5.1000000000000004E-2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159</v>
      </c>
      <c r="AT189" s="199" t="s">
        <v>155</v>
      </c>
      <c r="AU189" s="199" t="s">
        <v>87</v>
      </c>
      <c r="AY189" s="17" t="s">
        <v>152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85</v>
      </c>
      <c r="BK189" s="200">
        <f>ROUND(I189*H189,2)</f>
        <v>0</v>
      </c>
      <c r="BL189" s="17" t="s">
        <v>159</v>
      </c>
      <c r="BM189" s="199" t="s">
        <v>3359</v>
      </c>
    </row>
    <row r="190" spans="1:65" s="13" customFormat="1" ht="11.25">
      <c r="B190" s="201"/>
      <c r="C190" s="202"/>
      <c r="D190" s="203" t="s">
        <v>161</v>
      </c>
      <c r="E190" s="204" t="s">
        <v>1</v>
      </c>
      <c r="F190" s="205" t="s">
        <v>3360</v>
      </c>
      <c r="G190" s="202"/>
      <c r="H190" s="206">
        <v>51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161</v>
      </c>
      <c r="AU190" s="212" t="s">
        <v>87</v>
      </c>
      <c r="AV190" s="13" t="s">
        <v>87</v>
      </c>
      <c r="AW190" s="13" t="s">
        <v>34</v>
      </c>
      <c r="AX190" s="13" t="s">
        <v>85</v>
      </c>
      <c r="AY190" s="212" t="s">
        <v>152</v>
      </c>
    </row>
    <row r="191" spans="1:65" s="2" customFormat="1" ht="16.5" customHeight="1">
      <c r="A191" s="34"/>
      <c r="B191" s="35"/>
      <c r="C191" s="187" t="s">
        <v>340</v>
      </c>
      <c r="D191" s="187" t="s">
        <v>155</v>
      </c>
      <c r="E191" s="188" t="s">
        <v>3361</v>
      </c>
      <c r="F191" s="189" t="s">
        <v>3362</v>
      </c>
      <c r="G191" s="190" t="s">
        <v>198</v>
      </c>
      <c r="H191" s="191">
        <v>68</v>
      </c>
      <c r="I191" s="192"/>
      <c r="J191" s="193">
        <f>ROUND(I191*H191,2)</f>
        <v>0</v>
      </c>
      <c r="K191" s="194"/>
      <c r="L191" s="39"/>
      <c r="M191" s="195" t="s">
        <v>1</v>
      </c>
      <c r="N191" s="196" t="s">
        <v>42</v>
      </c>
      <c r="O191" s="71"/>
      <c r="P191" s="197">
        <f>O191*H191</f>
        <v>0</v>
      </c>
      <c r="Q191" s="197">
        <v>0</v>
      </c>
      <c r="R191" s="197">
        <f>Q191*H191</f>
        <v>0</v>
      </c>
      <c r="S191" s="197">
        <v>1E-3</v>
      </c>
      <c r="T191" s="198">
        <f>S191*H191</f>
        <v>6.8000000000000005E-2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159</v>
      </c>
      <c r="AT191" s="199" t="s">
        <v>155</v>
      </c>
      <c r="AU191" s="199" t="s">
        <v>87</v>
      </c>
      <c r="AY191" s="17" t="s">
        <v>152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85</v>
      </c>
      <c r="BK191" s="200">
        <f>ROUND(I191*H191,2)</f>
        <v>0</v>
      </c>
      <c r="BL191" s="17" t="s">
        <v>159</v>
      </c>
      <c r="BM191" s="199" t="s">
        <v>3363</v>
      </c>
    </row>
    <row r="192" spans="1:65" s="13" customFormat="1" ht="11.25">
      <c r="B192" s="201"/>
      <c r="C192" s="202"/>
      <c r="D192" s="203" t="s">
        <v>161</v>
      </c>
      <c r="E192" s="204" t="s">
        <v>1</v>
      </c>
      <c r="F192" s="205" t="s">
        <v>3364</v>
      </c>
      <c r="G192" s="202"/>
      <c r="H192" s="206">
        <v>68</v>
      </c>
      <c r="I192" s="207"/>
      <c r="J192" s="202"/>
      <c r="K192" s="202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161</v>
      </c>
      <c r="AU192" s="212" t="s">
        <v>87</v>
      </c>
      <c r="AV192" s="13" t="s">
        <v>87</v>
      </c>
      <c r="AW192" s="13" t="s">
        <v>34</v>
      </c>
      <c r="AX192" s="13" t="s">
        <v>85</v>
      </c>
      <c r="AY192" s="212" t="s">
        <v>152</v>
      </c>
    </row>
    <row r="193" spans="1:65" s="2" customFormat="1" ht="44.25" customHeight="1">
      <c r="A193" s="34"/>
      <c r="B193" s="35"/>
      <c r="C193" s="187" t="s">
        <v>344</v>
      </c>
      <c r="D193" s="187" t="s">
        <v>155</v>
      </c>
      <c r="E193" s="188" t="s">
        <v>3365</v>
      </c>
      <c r="F193" s="189" t="s">
        <v>3366</v>
      </c>
      <c r="G193" s="190" t="s">
        <v>165</v>
      </c>
      <c r="H193" s="191">
        <v>83.510999999999996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42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0.05</v>
      </c>
      <c r="T193" s="198">
        <f>S193*H193</f>
        <v>4.1755500000000003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159</v>
      </c>
      <c r="AT193" s="199" t="s">
        <v>155</v>
      </c>
      <c r="AU193" s="199" t="s">
        <v>87</v>
      </c>
      <c r="AY193" s="17" t="s">
        <v>152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85</v>
      </c>
      <c r="BK193" s="200">
        <f>ROUND(I193*H193,2)</f>
        <v>0</v>
      </c>
      <c r="BL193" s="17" t="s">
        <v>159</v>
      </c>
      <c r="BM193" s="199" t="s">
        <v>3367</v>
      </c>
    </row>
    <row r="194" spans="1:65" s="13" customFormat="1" ht="11.25">
      <c r="B194" s="201"/>
      <c r="C194" s="202"/>
      <c r="D194" s="203" t="s">
        <v>161</v>
      </c>
      <c r="E194" s="204" t="s">
        <v>1</v>
      </c>
      <c r="F194" s="205" t="s">
        <v>3368</v>
      </c>
      <c r="G194" s="202"/>
      <c r="H194" s="206">
        <v>83.510999999999996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161</v>
      </c>
      <c r="AU194" s="212" t="s">
        <v>87</v>
      </c>
      <c r="AV194" s="13" t="s">
        <v>87</v>
      </c>
      <c r="AW194" s="13" t="s">
        <v>34</v>
      </c>
      <c r="AX194" s="13" t="s">
        <v>85</v>
      </c>
      <c r="AY194" s="212" t="s">
        <v>152</v>
      </c>
    </row>
    <row r="195" spans="1:65" s="2" customFormat="1" ht="37.9" customHeight="1">
      <c r="A195" s="34"/>
      <c r="B195" s="35"/>
      <c r="C195" s="187" t="s">
        <v>349</v>
      </c>
      <c r="D195" s="187" t="s">
        <v>155</v>
      </c>
      <c r="E195" s="188" t="s">
        <v>3369</v>
      </c>
      <c r="F195" s="189" t="s">
        <v>3370</v>
      </c>
      <c r="G195" s="190" t="s">
        <v>165</v>
      </c>
      <c r="H195" s="191">
        <v>250.68</v>
      </c>
      <c r="I195" s="192"/>
      <c r="J195" s="193">
        <f>ROUND(I195*H195,2)</f>
        <v>0</v>
      </c>
      <c r="K195" s="194"/>
      <c r="L195" s="39"/>
      <c r="M195" s="195" t="s">
        <v>1</v>
      </c>
      <c r="N195" s="196" t="s">
        <v>42</v>
      </c>
      <c r="O195" s="71"/>
      <c r="P195" s="197">
        <f>O195*H195</f>
        <v>0</v>
      </c>
      <c r="Q195" s="197">
        <v>0</v>
      </c>
      <c r="R195" s="197">
        <f>Q195*H195</f>
        <v>0</v>
      </c>
      <c r="S195" s="197">
        <v>4.5999999999999999E-2</v>
      </c>
      <c r="T195" s="198">
        <f>S195*H195</f>
        <v>11.531280000000001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159</v>
      </c>
      <c r="AT195" s="199" t="s">
        <v>155</v>
      </c>
      <c r="AU195" s="199" t="s">
        <v>87</v>
      </c>
      <c r="AY195" s="17" t="s">
        <v>152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85</v>
      </c>
      <c r="BK195" s="200">
        <f>ROUND(I195*H195,2)</f>
        <v>0</v>
      </c>
      <c r="BL195" s="17" t="s">
        <v>159</v>
      </c>
      <c r="BM195" s="199" t="s">
        <v>3371</v>
      </c>
    </row>
    <row r="196" spans="1:65" s="13" customFormat="1" ht="11.25">
      <c r="B196" s="201"/>
      <c r="C196" s="202"/>
      <c r="D196" s="203" t="s">
        <v>161</v>
      </c>
      <c r="E196" s="204" t="s">
        <v>1</v>
      </c>
      <c r="F196" s="205" t="s">
        <v>3372</v>
      </c>
      <c r="G196" s="202"/>
      <c r="H196" s="206">
        <v>250.68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161</v>
      </c>
      <c r="AU196" s="212" t="s">
        <v>87</v>
      </c>
      <c r="AV196" s="13" t="s">
        <v>87</v>
      </c>
      <c r="AW196" s="13" t="s">
        <v>34</v>
      </c>
      <c r="AX196" s="13" t="s">
        <v>85</v>
      </c>
      <c r="AY196" s="212" t="s">
        <v>152</v>
      </c>
    </row>
    <row r="197" spans="1:65" s="12" customFormat="1" ht="22.9" customHeight="1">
      <c r="B197" s="171"/>
      <c r="C197" s="172"/>
      <c r="D197" s="173" t="s">
        <v>76</v>
      </c>
      <c r="E197" s="185" t="s">
        <v>220</v>
      </c>
      <c r="F197" s="185" t="s">
        <v>221</v>
      </c>
      <c r="G197" s="172"/>
      <c r="H197" s="172"/>
      <c r="I197" s="175"/>
      <c r="J197" s="186">
        <f>BK197</f>
        <v>0</v>
      </c>
      <c r="K197" s="172"/>
      <c r="L197" s="177"/>
      <c r="M197" s="178"/>
      <c r="N197" s="179"/>
      <c r="O197" s="179"/>
      <c r="P197" s="180">
        <f>SUM(P198:P207)</f>
        <v>0</v>
      </c>
      <c r="Q197" s="179"/>
      <c r="R197" s="180">
        <f>SUM(R198:R207)</f>
        <v>0</v>
      </c>
      <c r="S197" s="179"/>
      <c r="T197" s="181">
        <f>SUM(T198:T207)</f>
        <v>9</v>
      </c>
      <c r="AR197" s="182" t="s">
        <v>85</v>
      </c>
      <c r="AT197" s="183" t="s">
        <v>76</v>
      </c>
      <c r="AU197" s="183" t="s">
        <v>85</v>
      </c>
      <c r="AY197" s="182" t="s">
        <v>152</v>
      </c>
      <c r="BK197" s="184">
        <f>SUM(BK198:BK207)</f>
        <v>0</v>
      </c>
    </row>
    <row r="198" spans="1:65" s="2" customFormat="1" ht="16.5" customHeight="1">
      <c r="A198" s="34"/>
      <c r="B198" s="35"/>
      <c r="C198" s="187" t="s">
        <v>354</v>
      </c>
      <c r="D198" s="187" t="s">
        <v>155</v>
      </c>
      <c r="E198" s="188" t="s">
        <v>3373</v>
      </c>
      <c r="F198" s="189" t="s">
        <v>3374</v>
      </c>
      <c r="G198" s="190" t="s">
        <v>158</v>
      </c>
      <c r="H198" s="191">
        <v>6</v>
      </c>
      <c r="I198" s="192"/>
      <c r="J198" s="193">
        <f>ROUND(I198*H198,2)</f>
        <v>0</v>
      </c>
      <c r="K198" s="194"/>
      <c r="L198" s="39"/>
      <c r="M198" s="195" t="s">
        <v>1</v>
      </c>
      <c r="N198" s="196" t="s">
        <v>42</v>
      </c>
      <c r="O198" s="71"/>
      <c r="P198" s="197">
        <f>O198*H198</f>
        <v>0</v>
      </c>
      <c r="Q198" s="197">
        <v>0</v>
      </c>
      <c r="R198" s="197">
        <f>Q198*H198</f>
        <v>0</v>
      </c>
      <c r="S198" s="197">
        <v>1.5</v>
      </c>
      <c r="T198" s="198">
        <f>S198*H198</f>
        <v>9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159</v>
      </c>
      <c r="AT198" s="199" t="s">
        <v>155</v>
      </c>
      <c r="AU198" s="199" t="s">
        <v>87</v>
      </c>
      <c r="AY198" s="17" t="s">
        <v>152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7" t="s">
        <v>85</v>
      </c>
      <c r="BK198" s="200">
        <f>ROUND(I198*H198,2)</f>
        <v>0</v>
      </c>
      <c r="BL198" s="17" t="s">
        <v>159</v>
      </c>
      <c r="BM198" s="199" t="s">
        <v>3375</v>
      </c>
    </row>
    <row r="199" spans="1:65" s="2" customFormat="1" ht="24.2" customHeight="1">
      <c r="A199" s="34"/>
      <c r="B199" s="35"/>
      <c r="C199" s="187" t="s">
        <v>358</v>
      </c>
      <c r="D199" s="187" t="s">
        <v>155</v>
      </c>
      <c r="E199" s="188" t="s">
        <v>1814</v>
      </c>
      <c r="F199" s="189" t="s">
        <v>1815</v>
      </c>
      <c r="G199" s="190" t="s">
        <v>225</v>
      </c>
      <c r="H199" s="191">
        <v>29.463000000000001</v>
      </c>
      <c r="I199" s="192"/>
      <c r="J199" s="193">
        <f>ROUND(I199*H199,2)</f>
        <v>0</v>
      </c>
      <c r="K199" s="194"/>
      <c r="L199" s="39"/>
      <c r="M199" s="195" t="s">
        <v>1</v>
      </c>
      <c r="N199" s="196" t="s">
        <v>42</v>
      </c>
      <c r="O199" s="71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159</v>
      </c>
      <c r="AT199" s="199" t="s">
        <v>155</v>
      </c>
      <c r="AU199" s="199" t="s">
        <v>87</v>
      </c>
      <c r="AY199" s="17" t="s">
        <v>152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85</v>
      </c>
      <c r="BK199" s="200">
        <f>ROUND(I199*H199,2)</f>
        <v>0</v>
      </c>
      <c r="BL199" s="17" t="s">
        <v>159</v>
      </c>
      <c r="BM199" s="199" t="s">
        <v>3376</v>
      </c>
    </row>
    <row r="200" spans="1:65" s="2" customFormat="1" ht="24.2" customHeight="1">
      <c r="A200" s="34"/>
      <c r="B200" s="35"/>
      <c r="C200" s="187" t="s">
        <v>364</v>
      </c>
      <c r="D200" s="187" t="s">
        <v>155</v>
      </c>
      <c r="E200" s="188" t="s">
        <v>228</v>
      </c>
      <c r="F200" s="189" t="s">
        <v>1817</v>
      </c>
      <c r="G200" s="190" t="s">
        <v>225</v>
      </c>
      <c r="H200" s="191">
        <v>29.463000000000001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42</v>
      </c>
      <c r="O200" s="71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159</v>
      </c>
      <c r="AT200" s="199" t="s">
        <v>155</v>
      </c>
      <c r="AU200" s="199" t="s">
        <v>87</v>
      </c>
      <c r="AY200" s="17" t="s">
        <v>152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85</v>
      </c>
      <c r="BK200" s="200">
        <f>ROUND(I200*H200,2)</f>
        <v>0</v>
      </c>
      <c r="BL200" s="17" t="s">
        <v>159</v>
      </c>
      <c r="BM200" s="199" t="s">
        <v>3377</v>
      </c>
    </row>
    <row r="201" spans="1:65" s="2" customFormat="1" ht="24.2" customHeight="1">
      <c r="A201" s="34"/>
      <c r="B201" s="35"/>
      <c r="C201" s="187" t="s">
        <v>369</v>
      </c>
      <c r="D201" s="187" t="s">
        <v>155</v>
      </c>
      <c r="E201" s="188" t="s">
        <v>231</v>
      </c>
      <c r="F201" s="189" t="s">
        <v>232</v>
      </c>
      <c r="G201" s="190" t="s">
        <v>225</v>
      </c>
      <c r="H201" s="191">
        <v>559.79700000000003</v>
      </c>
      <c r="I201" s="192"/>
      <c r="J201" s="193">
        <f>ROUND(I201*H201,2)</f>
        <v>0</v>
      </c>
      <c r="K201" s="194"/>
      <c r="L201" s="39"/>
      <c r="M201" s="195" t="s">
        <v>1</v>
      </c>
      <c r="N201" s="196" t="s">
        <v>42</v>
      </c>
      <c r="O201" s="71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159</v>
      </c>
      <c r="AT201" s="199" t="s">
        <v>155</v>
      </c>
      <c r="AU201" s="199" t="s">
        <v>87</v>
      </c>
      <c r="AY201" s="17" t="s">
        <v>152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85</v>
      </c>
      <c r="BK201" s="200">
        <f>ROUND(I201*H201,2)</f>
        <v>0</v>
      </c>
      <c r="BL201" s="17" t="s">
        <v>159</v>
      </c>
      <c r="BM201" s="199" t="s">
        <v>3378</v>
      </c>
    </row>
    <row r="202" spans="1:65" s="13" customFormat="1" ht="11.25">
      <c r="B202" s="201"/>
      <c r="C202" s="202"/>
      <c r="D202" s="203" t="s">
        <v>161</v>
      </c>
      <c r="E202" s="202"/>
      <c r="F202" s="205" t="s">
        <v>3379</v>
      </c>
      <c r="G202" s="202"/>
      <c r="H202" s="206">
        <v>559.79700000000003</v>
      </c>
      <c r="I202" s="207"/>
      <c r="J202" s="202"/>
      <c r="K202" s="202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161</v>
      </c>
      <c r="AU202" s="212" t="s">
        <v>87</v>
      </c>
      <c r="AV202" s="13" t="s">
        <v>87</v>
      </c>
      <c r="AW202" s="13" t="s">
        <v>4</v>
      </c>
      <c r="AX202" s="13" t="s">
        <v>85</v>
      </c>
      <c r="AY202" s="212" t="s">
        <v>152</v>
      </c>
    </row>
    <row r="203" spans="1:65" s="2" customFormat="1" ht="24.2" customHeight="1">
      <c r="A203" s="34"/>
      <c r="B203" s="35"/>
      <c r="C203" s="187" t="s">
        <v>373</v>
      </c>
      <c r="D203" s="187" t="s">
        <v>155</v>
      </c>
      <c r="E203" s="188" t="s">
        <v>1823</v>
      </c>
      <c r="F203" s="189" t="s">
        <v>1824</v>
      </c>
      <c r="G203" s="190" t="s">
        <v>225</v>
      </c>
      <c r="H203" s="191">
        <v>15.707000000000001</v>
      </c>
      <c r="I203" s="192"/>
      <c r="J203" s="193">
        <f>ROUND(I203*H203,2)</f>
        <v>0</v>
      </c>
      <c r="K203" s="194"/>
      <c r="L203" s="39"/>
      <c r="M203" s="195" t="s">
        <v>1</v>
      </c>
      <c r="N203" s="196" t="s">
        <v>42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159</v>
      </c>
      <c r="AT203" s="199" t="s">
        <v>155</v>
      </c>
      <c r="AU203" s="199" t="s">
        <v>87</v>
      </c>
      <c r="AY203" s="17" t="s">
        <v>152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85</v>
      </c>
      <c r="BK203" s="200">
        <f>ROUND(I203*H203,2)</f>
        <v>0</v>
      </c>
      <c r="BL203" s="17" t="s">
        <v>159</v>
      </c>
      <c r="BM203" s="199" t="s">
        <v>3380</v>
      </c>
    </row>
    <row r="204" spans="1:65" s="13" customFormat="1" ht="11.25">
      <c r="B204" s="201"/>
      <c r="C204" s="202"/>
      <c r="D204" s="203" t="s">
        <v>161</v>
      </c>
      <c r="E204" s="204" t="s">
        <v>1</v>
      </c>
      <c r="F204" s="205" t="s">
        <v>3381</v>
      </c>
      <c r="G204" s="202"/>
      <c r="H204" s="206">
        <v>15.707000000000001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161</v>
      </c>
      <c r="AU204" s="212" t="s">
        <v>87</v>
      </c>
      <c r="AV204" s="13" t="s">
        <v>87</v>
      </c>
      <c r="AW204" s="13" t="s">
        <v>34</v>
      </c>
      <c r="AX204" s="13" t="s">
        <v>85</v>
      </c>
      <c r="AY204" s="212" t="s">
        <v>152</v>
      </c>
    </row>
    <row r="205" spans="1:65" s="2" customFormat="1" ht="33" customHeight="1">
      <c r="A205" s="34"/>
      <c r="B205" s="35"/>
      <c r="C205" s="187" t="s">
        <v>378</v>
      </c>
      <c r="D205" s="187" t="s">
        <v>155</v>
      </c>
      <c r="E205" s="188" t="s">
        <v>246</v>
      </c>
      <c r="F205" s="189" t="s">
        <v>3382</v>
      </c>
      <c r="G205" s="190" t="s">
        <v>225</v>
      </c>
      <c r="H205" s="191">
        <v>0.39600000000000002</v>
      </c>
      <c r="I205" s="192"/>
      <c r="J205" s="193">
        <f>ROUND(I205*H205,2)</f>
        <v>0</v>
      </c>
      <c r="K205" s="194"/>
      <c r="L205" s="39"/>
      <c r="M205" s="195" t="s">
        <v>1</v>
      </c>
      <c r="N205" s="196" t="s">
        <v>42</v>
      </c>
      <c r="O205" s="71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159</v>
      </c>
      <c r="AT205" s="199" t="s">
        <v>155</v>
      </c>
      <c r="AU205" s="199" t="s">
        <v>87</v>
      </c>
      <c r="AY205" s="17" t="s">
        <v>152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85</v>
      </c>
      <c r="BK205" s="200">
        <f>ROUND(I205*H205,2)</f>
        <v>0</v>
      </c>
      <c r="BL205" s="17" t="s">
        <v>159</v>
      </c>
      <c r="BM205" s="199" t="s">
        <v>3383</v>
      </c>
    </row>
    <row r="206" spans="1:65" s="2" customFormat="1" ht="33" customHeight="1">
      <c r="A206" s="34"/>
      <c r="B206" s="35"/>
      <c r="C206" s="187" t="s">
        <v>382</v>
      </c>
      <c r="D206" s="187" t="s">
        <v>155</v>
      </c>
      <c r="E206" s="188" t="s">
        <v>779</v>
      </c>
      <c r="F206" s="189" t="s">
        <v>780</v>
      </c>
      <c r="G206" s="190" t="s">
        <v>225</v>
      </c>
      <c r="H206" s="191">
        <v>13.36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42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159</v>
      </c>
      <c r="AT206" s="199" t="s">
        <v>155</v>
      </c>
      <c r="AU206" s="199" t="s">
        <v>87</v>
      </c>
      <c r="AY206" s="17" t="s">
        <v>152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85</v>
      </c>
      <c r="BK206" s="200">
        <f>ROUND(I206*H206,2)</f>
        <v>0</v>
      </c>
      <c r="BL206" s="17" t="s">
        <v>159</v>
      </c>
      <c r="BM206" s="199" t="s">
        <v>3384</v>
      </c>
    </row>
    <row r="207" spans="1:65" s="13" customFormat="1" ht="11.25">
      <c r="B207" s="201"/>
      <c r="C207" s="202"/>
      <c r="D207" s="203" t="s">
        <v>161</v>
      </c>
      <c r="E207" s="204" t="s">
        <v>1</v>
      </c>
      <c r="F207" s="205" t="s">
        <v>3385</v>
      </c>
      <c r="G207" s="202"/>
      <c r="H207" s="206">
        <v>13.36</v>
      </c>
      <c r="I207" s="207"/>
      <c r="J207" s="202"/>
      <c r="K207" s="202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161</v>
      </c>
      <c r="AU207" s="212" t="s">
        <v>87</v>
      </c>
      <c r="AV207" s="13" t="s">
        <v>87</v>
      </c>
      <c r="AW207" s="13" t="s">
        <v>34</v>
      </c>
      <c r="AX207" s="13" t="s">
        <v>85</v>
      </c>
      <c r="AY207" s="212" t="s">
        <v>152</v>
      </c>
    </row>
    <row r="208" spans="1:65" s="12" customFormat="1" ht="22.9" customHeight="1">
      <c r="B208" s="171"/>
      <c r="C208" s="172"/>
      <c r="D208" s="173" t="s">
        <v>76</v>
      </c>
      <c r="E208" s="185" t="s">
        <v>258</v>
      </c>
      <c r="F208" s="185" t="s">
        <v>259</v>
      </c>
      <c r="G208" s="172"/>
      <c r="H208" s="172"/>
      <c r="I208" s="175"/>
      <c r="J208" s="186">
        <f>BK208</f>
        <v>0</v>
      </c>
      <c r="K208" s="172"/>
      <c r="L208" s="177"/>
      <c r="M208" s="178"/>
      <c r="N208" s="179"/>
      <c r="O208" s="179"/>
      <c r="P208" s="180">
        <f>P209</f>
        <v>0</v>
      </c>
      <c r="Q208" s="179"/>
      <c r="R208" s="180">
        <f>R209</f>
        <v>0</v>
      </c>
      <c r="S208" s="179"/>
      <c r="T208" s="181">
        <f>T209</f>
        <v>0</v>
      </c>
      <c r="AR208" s="182" t="s">
        <v>85</v>
      </c>
      <c r="AT208" s="183" t="s">
        <v>76</v>
      </c>
      <c r="AU208" s="183" t="s">
        <v>85</v>
      </c>
      <c r="AY208" s="182" t="s">
        <v>152</v>
      </c>
      <c r="BK208" s="184">
        <f>BK209</f>
        <v>0</v>
      </c>
    </row>
    <row r="209" spans="1:65" s="2" customFormat="1" ht="16.5" customHeight="1">
      <c r="A209" s="34"/>
      <c r="B209" s="35"/>
      <c r="C209" s="187" t="s">
        <v>386</v>
      </c>
      <c r="D209" s="187" t="s">
        <v>155</v>
      </c>
      <c r="E209" s="188" t="s">
        <v>1832</v>
      </c>
      <c r="F209" s="189" t="s">
        <v>1833</v>
      </c>
      <c r="G209" s="190" t="s">
        <v>225</v>
      </c>
      <c r="H209" s="191">
        <v>5.9690000000000003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42</v>
      </c>
      <c r="O209" s="7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159</v>
      </c>
      <c r="AT209" s="199" t="s">
        <v>155</v>
      </c>
      <c r="AU209" s="199" t="s">
        <v>87</v>
      </c>
      <c r="AY209" s="17" t="s">
        <v>152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85</v>
      </c>
      <c r="BK209" s="200">
        <f>ROUND(I209*H209,2)</f>
        <v>0</v>
      </c>
      <c r="BL209" s="17" t="s">
        <v>159</v>
      </c>
      <c r="BM209" s="199" t="s">
        <v>3386</v>
      </c>
    </row>
    <row r="210" spans="1:65" s="12" customFormat="1" ht="25.9" customHeight="1">
      <c r="B210" s="171"/>
      <c r="C210" s="172"/>
      <c r="D210" s="173" t="s">
        <v>76</v>
      </c>
      <c r="E210" s="174" t="s">
        <v>273</v>
      </c>
      <c r="F210" s="174" t="s">
        <v>274</v>
      </c>
      <c r="G210" s="172"/>
      <c r="H210" s="172"/>
      <c r="I210" s="175"/>
      <c r="J210" s="176">
        <f>BK210</f>
        <v>0</v>
      </c>
      <c r="K210" s="172"/>
      <c r="L210" s="177"/>
      <c r="M210" s="178"/>
      <c r="N210" s="179"/>
      <c r="O210" s="179"/>
      <c r="P210" s="180">
        <f>P211+P214+P218+P242+P245+P253+P269</f>
        <v>0</v>
      </c>
      <c r="Q210" s="179"/>
      <c r="R210" s="180">
        <f>R211+R214+R218+R242+R245+R253+R269</f>
        <v>1.4141996600000002</v>
      </c>
      <c r="S210" s="179"/>
      <c r="T210" s="181">
        <f>T211+T214+T218+T242+T245+T253+T269</f>
        <v>0.70659921000000003</v>
      </c>
      <c r="AR210" s="182" t="s">
        <v>87</v>
      </c>
      <c r="AT210" s="183" t="s">
        <v>76</v>
      </c>
      <c r="AU210" s="183" t="s">
        <v>77</v>
      </c>
      <c r="AY210" s="182" t="s">
        <v>152</v>
      </c>
      <c r="BK210" s="184">
        <f>BK211+BK214+BK218+BK242+BK245+BK253+BK269</f>
        <v>0</v>
      </c>
    </row>
    <row r="211" spans="1:65" s="12" customFormat="1" ht="22.9" customHeight="1">
      <c r="B211" s="171"/>
      <c r="C211" s="172"/>
      <c r="D211" s="173" t="s">
        <v>76</v>
      </c>
      <c r="E211" s="185" t="s">
        <v>3387</v>
      </c>
      <c r="F211" s="185" t="s">
        <v>3388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SUM(P212:P213)</f>
        <v>0</v>
      </c>
      <c r="Q211" s="179"/>
      <c r="R211" s="180">
        <f>SUM(R212:R213)</f>
        <v>0</v>
      </c>
      <c r="S211" s="179"/>
      <c r="T211" s="181">
        <f>SUM(T212:T213)</f>
        <v>0.183</v>
      </c>
      <c r="AR211" s="182" t="s">
        <v>87</v>
      </c>
      <c r="AT211" s="183" t="s">
        <v>76</v>
      </c>
      <c r="AU211" s="183" t="s">
        <v>85</v>
      </c>
      <c r="AY211" s="182" t="s">
        <v>152</v>
      </c>
      <c r="BK211" s="184">
        <f>SUM(BK212:BK213)</f>
        <v>0</v>
      </c>
    </row>
    <row r="212" spans="1:65" s="2" customFormat="1" ht="24.2" customHeight="1">
      <c r="A212" s="34"/>
      <c r="B212" s="35"/>
      <c r="C212" s="187" t="s">
        <v>391</v>
      </c>
      <c r="D212" s="187" t="s">
        <v>155</v>
      </c>
      <c r="E212" s="188" t="s">
        <v>3389</v>
      </c>
      <c r="F212" s="189" t="s">
        <v>3390</v>
      </c>
      <c r="G212" s="190" t="s">
        <v>192</v>
      </c>
      <c r="H212" s="191">
        <v>1</v>
      </c>
      <c r="I212" s="192"/>
      <c r="J212" s="193">
        <f>ROUND(I212*H212,2)</f>
        <v>0</v>
      </c>
      <c r="K212" s="194"/>
      <c r="L212" s="39"/>
      <c r="M212" s="195" t="s">
        <v>1</v>
      </c>
      <c r="N212" s="196" t="s">
        <v>42</v>
      </c>
      <c r="O212" s="71"/>
      <c r="P212" s="197">
        <f>O212*H212</f>
        <v>0</v>
      </c>
      <c r="Q212" s="197">
        <v>0</v>
      </c>
      <c r="R212" s="197">
        <f>Q212*H212</f>
        <v>0</v>
      </c>
      <c r="S212" s="197">
        <v>0.183</v>
      </c>
      <c r="T212" s="198">
        <f>S212*H212</f>
        <v>0.183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235</v>
      </c>
      <c r="AT212" s="199" t="s">
        <v>155</v>
      </c>
      <c r="AU212" s="199" t="s">
        <v>87</v>
      </c>
      <c r="AY212" s="17" t="s">
        <v>152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85</v>
      </c>
      <c r="BK212" s="200">
        <f>ROUND(I212*H212,2)</f>
        <v>0</v>
      </c>
      <c r="BL212" s="17" t="s">
        <v>235</v>
      </c>
      <c r="BM212" s="199" t="s">
        <v>3391</v>
      </c>
    </row>
    <row r="213" spans="1:65" s="2" customFormat="1" ht="24.2" customHeight="1">
      <c r="A213" s="34"/>
      <c r="B213" s="35"/>
      <c r="C213" s="187" t="s">
        <v>397</v>
      </c>
      <c r="D213" s="187" t="s">
        <v>155</v>
      </c>
      <c r="E213" s="188" t="s">
        <v>3392</v>
      </c>
      <c r="F213" s="189" t="s">
        <v>3393</v>
      </c>
      <c r="G213" s="190" t="s">
        <v>307</v>
      </c>
      <c r="H213" s="239"/>
      <c r="I213" s="192"/>
      <c r="J213" s="193">
        <f>ROUND(I213*H213,2)</f>
        <v>0</v>
      </c>
      <c r="K213" s="194"/>
      <c r="L213" s="39"/>
      <c r="M213" s="195" t="s">
        <v>1</v>
      </c>
      <c r="N213" s="196" t="s">
        <v>42</v>
      </c>
      <c r="O213" s="71"/>
      <c r="P213" s="197">
        <f>O213*H213</f>
        <v>0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235</v>
      </c>
      <c r="AT213" s="199" t="s">
        <v>155</v>
      </c>
      <c r="AU213" s="199" t="s">
        <v>87</v>
      </c>
      <c r="AY213" s="17" t="s">
        <v>152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7" t="s">
        <v>85</v>
      </c>
      <c r="BK213" s="200">
        <f>ROUND(I213*H213,2)</f>
        <v>0</v>
      </c>
      <c r="BL213" s="17" t="s">
        <v>235</v>
      </c>
      <c r="BM213" s="199" t="s">
        <v>3394</v>
      </c>
    </row>
    <row r="214" spans="1:65" s="12" customFormat="1" ht="22.9" customHeight="1">
      <c r="B214" s="171"/>
      <c r="C214" s="172"/>
      <c r="D214" s="173" t="s">
        <v>76</v>
      </c>
      <c r="E214" s="185" t="s">
        <v>2069</v>
      </c>
      <c r="F214" s="185" t="s">
        <v>2070</v>
      </c>
      <c r="G214" s="172"/>
      <c r="H214" s="172"/>
      <c r="I214" s="175"/>
      <c r="J214" s="186">
        <f>BK214</f>
        <v>0</v>
      </c>
      <c r="K214" s="172"/>
      <c r="L214" s="177"/>
      <c r="M214" s="178"/>
      <c r="N214" s="179"/>
      <c r="O214" s="179"/>
      <c r="P214" s="180">
        <f>SUM(P215:P217)</f>
        <v>0</v>
      </c>
      <c r="Q214" s="179"/>
      <c r="R214" s="180">
        <f>SUM(R215:R217)</f>
        <v>1.7180000000000001E-2</v>
      </c>
      <c r="S214" s="179"/>
      <c r="T214" s="181">
        <f>SUM(T215:T217)</f>
        <v>0</v>
      </c>
      <c r="AR214" s="182" t="s">
        <v>87</v>
      </c>
      <c r="AT214" s="183" t="s">
        <v>76</v>
      </c>
      <c r="AU214" s="183" t="s">
        <v>85</v>
      </c>
      <c r="AY214" s="182" t="s">
        <v>152</v>
      </c>
      <c r="BK214" s="184">
        <f>SUM(BK215:BK217)</f>
        <v>0</v>
      </c>
    </row>
    <row r="215" spans="1:65" s="2" customFormat="1" ht="16.5" customHeight="1">
      <c r="A215" s="34"/>
      <c r="B215" s="35"/>
      <c r="C215" s="187" t="s">
        <v>402</v>
      </c>
      <c r="D215" s="187" t="s">
        <v>155</v>
      </c>
      <c r="E215" s="188" t="s">
        <v>2071</v>
      </c>
      <c r="F215" s="189" t="s">
        <v>2072</v>
      </c>
      <c r="G215" s="190" t="s">
        <v>170</v>
      </c>
      <c r="H215" s="191">
        <v>1</v>
      </c>
      <c r="I215" s="192"/>
      <c r="J215" s="193">
        <f>ROUND(I215*H215,2)</f>
        <v>0</v>
      </c>
      <c r="K215" s="194"/>
      <c r="L215" s="39"/>
      <c r="M215" s="195" t="s">
        <v>1</v>
      </c>
      <c r="N215" s="196" t="s">
        <v>42</v>
      </c>
      <c r="O215" s="71"/>
      <c r="P215" s="197">
        <f>O215*H215</f>
        <v>0</v>
      </c>
      <c r="Q215" s="197">
        <v>5.1799999999999997E-3</v>
      </c>
      <c r="R215" s="197">
        <f>Q215*H215</f>
        <v>5.1799999999999997E-3</v>
      </c>
      <c r="S215" s="197">
        <v>0</v>
      </c>
      <c r="T215" s="19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235</v>
      </c>
      <c r="AT215" s="199" t="s">
        <v>155</v>
      </c>
      <c r="AU215" s="199" t="s">
        <v>87</v>
      </c>
      <c r="AY215" s="17" t="s">
        <v>152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85</v>
      </c>
      <c r="BK215" s="200">
        <f>ROUND(I215*H215,2)</f>
        <v>0</v>
      </c>
      <c r="BL215" s="17" t="s">
        <v>235</v>
      </c>
      <c r="BM215" s="199" t="s">
        <v>3395</v>
      </c>
    </row>
    <row r="216" spans="1:65" s="2" customFormat="1" ht="16.5" customHeight="1">
      <c r="A216" s="34"/>
      <c r="B216" s="35"/>
      <c r="C216" s="228" t="s">
        <v>408</v>
      </c>
      <c r="D216" s="228" t="s">
        <v>263</v>
      </c>
      <c r="E216" s="229" t="s">
        <v>2074</v>
      </c>
      <c r="F216" s="230" t="s">
        <v>2075</v>
      </c>
      <c r="G216" s="231" t="s">
        <v>170</v>
      </c>
      <c r="H216" s="232">
        <v>1</v>
      </c>
      <c r="I216" s="233"/>
      <c r="J216" s="234">
        <f>ROUND(I216*H216,2)</f>
        <v>0</v>
      </c>
      <c r="K216" s="235"/>
      <c r="L216" s="236"/>
      <c r="M216" s="237" t="s">
        <v>1</v>
      </c>
      <c r="N216" s="238" t="s">
        <v>42</v>
      </c>
      <c r="O216" s="71"/>
      <c r="P216" s="197">
        <f>O216*H216</f>
        <v>0</v>
      </c>
      <c r="Q216" s="197">
        <v>1.2E-2</v>
      </c>
      <c r="R216" s="197">
        <f>Q216*H216</f>
        <v>1.2E-2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179</v>
      </c>
      <c r="AT216" s="199" t="s">
        <v>263</v>
      </c>
      <c r="AU216" s="199" t="s">
        <v>87</v>
      </c>
      <c r="AY216" s="17" t="s">
        <v>152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85</v>
      </c>
      <c r="BK216" s="200">
        <f>ROUND(I216*H216,2)</f>
        <v>0</v>
      </c>
      <c r="BL216" s="17" t="s">
        <v>179</v>
      </c>
      <c r="BM216" s="199" t="s">
        <v>3396</v>
      </c>
    </row>
    <row r="217" spans="1:65" s="2" customFormat="1" ht="24.2" customHeight="1">
      <c r="A217" s="34"/>
      <c r="B217" s="35"/>
      <c r="C217" s="187" t="s">
        <v>413</v>
      </c>
      <c r="D217" s="187" t="s">
        <v>155</v>
      </c>
      <c r="E217" s="188" t="s">
        <v>2077</v>
      </c>
      <c r="F217" s="189" t="s">
        <v>2078</v>
      </c>
      <c r="G217" s="190" t="s">
        <v>178</v>
      </c>
      <c r="H217" s="191">
        <v>1</v>
      </c>
      <c r="I217" s="192"/>
      <c r="J217" s="193">
        <f>ROUND(I217*H217,2)</f>
        <v>0</v>
      </c>
      <c r="K217" s="194"/>
      <c r="L217" s="39"/>
      <c r="M217" s="195" t="s">
        <v>1</v>
      </c>
      <c r="N217" s="196" t="s">
        <v>42</v>
      </c>
      <c r="O217" s="71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9" t="s">
        <v>179</v>
      </c>
      <c r="AT217" s="199" t="s">
        <v>155</v>
      </c>
      <c r="AU217" s="199" t="s">
        <v>87</v>
      </c>
      <c r="AY217" s="17" t="s">
        <v>152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7" t="s">
        <v>85</v>
      </c>
      <c r="BK217" s="200">
        <f>ROUND(I217*H217,2)</f>
        <v>0</v>
      </c>
      <c r="BL217" s="17" t="s">
        <v>179</v>
      </c>
      <c r="BM217" s="199" t="s">
        <v>3397</v>
      </c>
    </row>
    <row r="218" spans="1:65" s="12" customFormat="1" ht="22.9" customHeight="1">
      <c r="B218" s="171"/>
      <c r="C218" s="172"/>
      <c r="D218" s="173" t="s">
        <v>76</v>
      </c>
      <c r="E218" s="185" t="s">
        <v>323</v>
      </c>
      <c r="F218" s="185" t="s">
        <v>324</v>
      </c>
      <c r="G218" s="172"/>
      <c r="H218" s="172"/>
      <c r="I218" s="175"/>
      <c r="J218" s="186">
        <f>BK218</f>
        <v>0</v>
      </c>
      <c r="K218" s="172"/>
      <c r="L218" s="177"/>
      <c r="M218" s="178"/>
      <c r="N218" s="179"/>
      <c r="O218" s="179"/>
      <c r="P218" s="180">
        <f>SUM(P219:P241)</f>
        <v>0</v>
      </c>
      <c r="Q218" s="179"/>
      <c r="R218" s="180">
        <f>SUM(R219:R241)</f>
        <v>0.61071392000000013</v>
      </c>
      <c r="S218" s="179"/>
      <c r="T218" s="181">
        <f>SUM(T219:T241)</f>
        <v>0.39599999999999996</v>
      </c>
      <c r="AR218" s="182" t="s">
        <v>87</v>
      </c>
      <c r="AT218" s="183" t="s">
        <v>76</v>
      </c>
      <c r="AU218" s="183" t="s">
        <v>85</v>
      </c>
      <c r="AY218" s="182" t="s">
        <v>152</v>
      </c>
      <c r="BK218" s="184">
        <f>SUM(BK219:BK241)</f>
        <v>0</v>
      </c>
    </row>
    <row r="219" spans="1:65" s="2" customFormat="1" ht="16.5" customHeight="1">
      <c r="A219" s="34"/>
      <c r="B219" s="35"/>
      <c r="C219" s="187" t="s">
        <v>417</v>
      </c>
      <c r="D219" s="187" t="s">
        <v>155</v>
      </c>
      <c r="E219" s="188" t="s">
        <v>3398</v>
      </c>
      <c r="F219" s="189" t="s">
        <v>3399</v>
      </c>
      <c r="G219" s="190" t="s">
        <v>165</v>
      </c>
      <c r="H219" s="191">
        <v>18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42</v>
      </c>
      <c r="O219" s="71"/>
      <c r="P219" s="197">
        <f>O219*H219</f>
        <v>0</v>
      </c>
      <c r="Q219" s="197">
        <v>0</v>
      </c>
      <c r="R219" s="197">
        <f>Q219*H219</f>
        <v>0</v>
      </c>
      <c r="S219" s="197">
        <v>2.1999999999999999E-2</v>
      </c>
      <c r="T219" s="198">
        <f>S219*H219</f>
        <v>0.39599999999999996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235</v>
      </c>
      <c r="AT219" s="199" t="s">
        <v>155</v>
      </c>
      <c r="AU219" s="199" t="s">
        <v>87</v>
      </c>
      <c r="AY219" s="17" t="s">
        <v>152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85</v>
      </c>
      <c r="BK219" s="200">
        <f>ROUND(I219*H219,2)</f>
        <v>0</v>
      </c>
      <c r="BL219" s="17" t="s">
        <v>235</v>
      </c>
      <c r="BM219" s="199" t="s">
        <v>3400</v>
      </c>
    </row>
    <row r="220" spans="1:65" s="13" customFormat="1" ht="11.25">
      <c r="B220" s="201"/>
      <c r="C220" s="202"/>
      <c r="D220" s="203" t="s">
        <v>161</v>
      </c>
      <c r="E220" s="204" t="s">
        <v>1</v>
      </c>
      <c r="F220" s="205" t="s">
        <v>3401</v>
      </c>
      <c r="G220" s="202"/>
      <c r="H220" s="206">
        <v>18</v>
      </c>
      <c r="I220" s="207"/>
      <c r="J220" s="202"/>
      <c r="K220" s="202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161</v>
      </c>
      <c r="AU220" s="212" t="s">
        <v>87</v>
      </c>
      <c r="AV220" s="13" t="s">
        <v>87</v>
      </c>
      <c r="AW220" s="13" t="s">
        <v>34</v>
      </c>
      <c r="AX220" s="13" t="s">
        <v>85</v>
      </c>
      <c r="AY220" s="212" t="s">
        <v>152</v>
      </c>
    </row>
    <row r="221" spans="1:65" s="2" customFormat="1" ht="16.5" customHeight="1">
      <c r="A221" s="34"/>
      <c r="B221" s="35"/>
      <c r="C221" s="187" t="s">
        <v>422</v>
      </c>
      <c r="D221" s="187" t="s">
        <v>155</v>
      </c>
      <c r="E221" s="188" t="s">
        <v>2244</v>
      </c>
      <c r="F221" s="189" t="s">
        <v>2245</v>
      </c>
      <c r="G221" s="190" t="s">
        <v>158</v>
      </c>
      <c r="H221" s="191">
        <v>1.9390000000000001</v>
      </c>
      <c r="I221" s="192"/>
      <c r="J221" s="193">
        <f>ROUND(I221*H221,2)</f>
        <v>0</v>
      </c>
      <c r="K221" s="194"/>
      <c r="L221" s="39"/>
      <c r="M221" s="195" t="s">
        <v>1</v>
      </c>
      <c r="N221" s="196" t="s">
        <v>42</v>
      </c>
      <c r="O221" s="71"/>
      <c r="P221" s="197">
        <f>O221*H221</f>
        <v>0</v>
      </c>
      <c r="Q221" s="197">
        <v>0</v>
      </c>
      <c r="R221" s="197">
        <f>Q221*H221</f>
        <v>0</v>
      </c>
      <c r="S221" s="197">
        <v>0</v>
      </c>
      <c r="T221" s="19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9" t="s">
        <v>235</v>
      </c>
      <c r="AT221" s="199" t="s">
        <v>155</v>
      </c>
      <c r="AU221" s="199" t="s">
        <v>87</v>
      </c>
      <c r="AY221" s="17" t="s">
        <v>152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7" t="s">
        <v>85</v>
      </c>
      <c r="BK221" s="200">
        <f>ROUND(I221*H221,2)</f>
        <v>0</v>
      </c>
      <c r="BL221" s="17" t="s">
        <v>235</v>
      </c>
      <c r="BM221" s="199" t="s">
        <v>3402</v>
      </c>
    </row>
    <row r="222" spans="1:65" s="13" customFormat="1" ht="11.25">
      <c r="B222" s="201"/>
      <c r="C222" s="202"/>
      <c r="D222" s="203" t="s">
        <v>161</v>
      </c>
      <c r="E222" s="204" t="s">
        <v>1</v>
      </c>
      <c r="F222" s="205" t="s">
        <v>3403</v>
      </c>
      <c r="G222" s="202"/>
      <c r="H222" s="206">
        <v>1.9390000000000001</v>
      </c>
      <c r="I222" s="207"/>
      <c r="J222" s="202"/>
      <c r="K222" s="202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161</v>
      </c>
      <c r="AU222" s="212" t="s">
        <v>87</v>
      </c>
      <c r="AV222" s="13" t="s">
        <v>87</v>
      </c>
      <c r="AW222" s="13" t="s">
        <v>34</v>
      </c>
      <c r="AX222" s="13" t="s">
        <v>85</v>
      </c>
      <c r="AY222" s="212" t="s">
        <v>152</v>
      </c>
    </row>
    <row r="223" spans="1:65" s="2" customFormat="1" ht="33" customHeight="1">
      <c r="A223" s="34"/>
      <c r="B223" s="35"/>
      <c r="C223" s="187" t="s">
        <v>426</v>
      </c>
      <c r="D223" s="187" t="s">
        <v>155</v>
      </c>
      <c r="E223" s="188" t="s">
        <v>2248</v>
      </c>
      <c r="F223" s="189" t="s">
        <v>2249</v>
      </c>
      <c r="G223" s="190" t="s">
        <v>158</v>
      </c>
      <c r="H223" s="191">
        <v>1.9390000000000001</v>
      </c>
      <c r="I223" s="192"/>
      <c r="J223" s="193">
        <f>ROUND(I223*H223,2)</f>
        <v>0</v>
      </c>
      <c r="K223" s="194"/>
      <c r="L223" s="39"/>
      <c r="M223" s="195" t="s">
        <v>1</v>
      </c>
      <c r="N223" s="196" t="s">
        <v>42</v>
      </c>
      <c r="O223" s="71"/>
      <c r="P223" s="197">
        <f>O223*H223</f>
        <v>0</v>
      </c>
      <c r="Q223" s="197">
        <v>1.08E-3</v>
      </c>
      <c r="R223" s="197">
        <f>Q223*H223</f>
        <v>2.0941200000000001E-3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235</v>
      </c>
      <c r="AT223" s="199" t="s">
        <v>155</v>
      </c>
      <c r="AU223" s="199" t="s">
        <v>87</v>
      </c>
      <c r="AY223" s="17" t="s">
        <v>152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85</v>
      </c>
      <c r="BK223" s="200">
        <f>ROUND(I223*H223,2)</f>
        <v>0</v>
      </c>
      <c r="BL223" s="17" t="s">
        <v>235</v>
      </c>
      <c r="BM223" s="199" t="s">
        <v>3404</v>
      </c>
    </row>
    <row r="224" spans="1:65" s="2" customFormat="1" ht="24.2" customHeight="1">
      <c r="A224" s="34"/>
      <c r="B224" s="35"/>
      <c r="C224" s="187" t="s">
        <v>431</v>
      </c>
      <c r="D224" s="187" t="s">
        <v>155</v>
      </c>
      <c r="E224" s="188" t="s">
        <v>3405</v>
      </c>
      <c r="F224" s="189" t="s">
        <v>3406</v>
      </c>
      <c r="G224" s="190" t="s">
        <v>198</v>
      </c>
      <c r="H224" s="191">
        <v>30.4</v>
      </c>
      <c r="I224" s="192"/>
      <c r="J224" s="193">
        <f>ROUND(I224*H224,2)</f>
        <v>0</v>
      </c>
      <c r="K224" s="194"/>
      <c r="L224" s="39"/>
      <c r="M224" s="195" t="s">
        <v>1</v>
      </c>
      <c r="N224" s="196" t="s">
        <v>42</v>
      </c>
      <c r="O224" s="71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235</v>
      </c>
      <c r="AT224" s="199" t="s">
        <v>155</v>
      </c>
      <c r="AU224" s="199" t="s">
        <v>87</v>
      </c>
      <c r="AY224" s="17" t="s">
        <v>152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85</v>
      </c>
      <c r="BK224" s="200">
        <f>ROUND(I224*H224,2)</f>
        <v>0</v>
      </c>
      <c r="BL224" s="17" t="s">
        <v>235</v>
      </c>
      <c r="BM224" s="199" t="s">
        <v>3407</v>
      </c>
    </row>
    <row r="225" spans="1:65" s="13" customFormat="1" ht="22.5">
      <c r="B225" s="201"/>
      <c r="C225" s="202"/>
      <c r="D225" s="203" t="s">
        <v>161</v>
      </c>
      <c r="E225" s="204" t="s">
        <v>1</v>
      </c>
      <c r="F225" s="205" t="s">
        <v>3408</v>
      </c>
      <c r="G225" s="202"/>
      <c r="H225" s="206">
        <v>30.4</v>
      </c>
      <c r="I225" s="207"/>
      <c r="J225" s="202"/>
      <c r="K225" s="202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161</v>
      </c>
      <c r="AU225" s="212" t="s">
        <v>87</v>
      </c>
      <c r="AV225" s="13" t="s">
        <v>87</v>
      </c>
      <c r="AW225" s="13" t="s">
        <v>34</v>
      </c>
      <c r="AX225" s="13" t="s">
        <v>85</v>
      </c>
      <c r="AY225" s="212" t="s">
        <v>152</v>
      </c>
    </row>
    <row r="226" spans="1:65" s="2" customFormat="1" ht="21.75" customHeight="1">
      <c r="A226" s="34"/>
      <c r="B226" s="35"/>
      <c r="C226" s="228" t="s">
        <v>435</v>
      </c>
      <c r="D226" s="228" t="s">
        <v>263</v>
      </c>
      <c r="E226" s="229" t="s">
        <v>2266</v>
      </c>
      <c r="F226" s="230" t="s">
        <v>2267</v>
      </c>
      <c r="G226" s="231" t="s">
        <v>158</v>
      </c>
      <c r="H226" s="232">
        <v>0.48199999999999998</v>
      </c>
      <c r="I226" s="233"/>
      <c r="J226" s="234">
        <f>ROUND(I226*H226,2)</f>
        <v>0</v>
      </c>
      <c r="K226" s="235"/>
      <c r="L226" s="236"/>
      <c r="M226" s="237" t="s">
        <v>1</v>
      </c>
      <c r="N226" s="238" t="s">
        <v>42</v>
      </c>
      <c r="O226" s="71"/>
      <c r="P226" s="197">
        <f>O226*H226</f>
        <v>0</v>
      </c>
      <c r="Q226" s="197">
        <v>0.55000000000000004</v>
      </c>
      <c r="R226" s="197">
        <f>Q226*H226</f>
        <v>0.2651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285</v>
      </c>
      <c r="AT226" s="199" t="s">
        <v>263</v>
      </c>
      <c r="AU226" s="199" t="s">
        <v>87</v>
      </c>
      <c r="AY226" s="17" t="s">
        <v>152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85</v>
      </c>
      <c r="BK226" s="200">
        <f>ROUND(I226*H226,2)</f>
        <v>0</v>
      </c>
      <c r="BL226" s="17" t="s">
        <v>235</v>
      </c>
      <c r="BM226" s="199" t="s">
        <v>3409</v>
      </c>
    </row>
    <row r="227" spans="1:65" s="13" customFormat="1" ht="11.25">
      <c r="B227" s="201"/>
      <c r="C227" s="202"/>
      <c r="D227" s="203" t="s">
        <v>161</v>
      </c>
      <c r="E227" s="204" t="s">
        <v>1</v>
      </c>
      <c r="F227" s="205" t="s">
        <v>3410</v>
      </c>
      <c r="G227" s="202"/>
      <c r="H227" s="206">
        <v>0.438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161</v>
      </c>
      <c r="AU227" s="212" t="s">
        <v>87</v>
      </c>
      <c r="AV227" s="13" t="s">
        <v>87</v>
      </c>
      <c r="AW227" s="13" t="s">
        <v>34</v>
      </c>
      <c r="AX227" s="13" t="s">
        <v>85</v>
      </c>
      <c r="AY227" s="212" t="s">
        <v>152</v>
      </c>
    </row>
    <row r="228" spans="1:65" s="13" customFormat="1" ht="11.25">
      <c r="B228" s="201"/>
      <c r="C228" s="202"/>
      <c r="D228" s="203" t="s">
        <v>161</v>
      </c>
      <c r="E228" s="202"/>
      <c r="F228" s="205" t="s">
        <v>3411</v>
      </c>
      <c r="G228" s="202"/>
      <c r="H228" s="206">
        <v>0.48199999999999998</v>
      </c>
      <c r="I228" s="207"/>
      <c r="J228" s="202"/>
      <c r="K228" s="202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161</v>
      </c>
      <c r="AU228" s="212" t="s">
        <v>87</v>
      </c>
      <c r="AV228" s="13" t="s">
        <v>87</v>
      </c>
      <c r="AW228" s="13" t="s">
        <v>4</v>
      </c>
      <c r="AX228" s="13" t="s">
        <v>85</v>
      </c>
      <c r="AY228" s="212" t="s">
        <v>152</v>
      </c>
    </row>
    <row r="229" spans="1:65" s="2" customFormat="1" ht="24.2" customHeight="1">
      <c r="A229" s="34"/>
      <c r="B229" s="35"/>
      <c r="C229" s="187" t="s">
        <v>439</v>
      </c>
      <c r="D229" s="187" t="s">
        <v>155</v>
      </c>
      <c r="E229" s="188" t="s">
        <v>3412</v>
      </c>
      <c r="F229" s="189" t="s">
        <v>3413</v>
      </c>
      <c r="G229" s="190" t="s">
        <v>165</v>
      </c>
      <c r="H229" s="191">
        <v>18</v>
      </c>
      <c r="I229" s="192"/>
      <c r="J229" s="193">
        <f>ROUND(I229*H229,2)</f>
        <v>0</v>
      </c>
      <c r="K229" s="194"/>
      <c r="L229" s="39"/>
      <c r="M229" s="195" t="s">
        <v>1</v>
      </c>
      <c r="N229" s="196" t="s">
        <v>42</v>
      </c>
      <c r="O229" s="71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9" t="s">
        <v>235</v>
      </c>
      <c r="AT229" s="199" t="s">
        <v>155</v>
      </c>
      <c r="AU229" s="199" t="s">
        <v>87</v>
      </c>
      <c r="AY229" s="17" t="s">
        <v>152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7" t="s">
        <v>85</v>
      </c>
      <c r="BK229" s="200">
        <f>ROUND(I229*H229,2)</f>
        <v>0</v>
      </c>
      <c r="BL229" s="17" t="s">
        <v>235</v>
      </c>
      <c r="BM229" s="199" t="s">
        <v>3414</v>
      </c>
    </row>
    <row r="230" spans="1:65" s="2" customFormat="1" ht="16.5" customHeight="1">
      <c r="A230" s="34"/>
      <c r="B230" s="35"/>
      <c r="C230" s="228" t="s">
        <v>445</v>
      </c>
      <c r="D230" s="228" t="s">
        <v>263</v>
      </c>
      <c r="E230" s="229" t="s">
        <v>3415</v>
      </c>
      <c r="F230" s="230" t="s">
        <v>3416</v>
      </c>
      <c r="G230" s="231" t="s">
        <v>158</v>
      </c>
      <c r="H230" s="232">
        <v>0.42799999999999999</v>
      </c>
      <c r="I230" s="233"/>
      <c r="J230" s="234">
        <f>ROUND(I230*H230,2)</f>
        <v>0</v>
      </c>
      <c r="K230" s="235"/>
      <c r="L230" s="236"/>
      <c r="M230" s="237" t="s">
        <v>1</v>
      </c>
      <c r="N230" s="238" t="s">
        <v>42</v>
      </c>
      <c r="O230" s="71"/>
      <c r="P230" s="197">
        <f>O230*H230</f>
        <v>0</v>
      </c>
      <c r="Q230" s="197">
        <v>0.55000000000000004</v>
      </c>
      <c r="R230" s="197">
        <f>Q230*H230</f>
        <v>0.23540000000000003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285</v>
      </c>
      <c r="AT230" s="199" t="s">
        <v>263</v>
      </c>
      <c r="AU230" s="199" t="s">
        <v>87</v>
      </c>
      <c r="AY230" s="17" t="s">
        <v>152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85</v>
      </c>
      <c r="BK230" s="200">
        <f>ROUND(I230*H230,2)</f>
        <v>0</v>
      </c>
      <c r="BL230" s="17" t="s">
        <v>235</v>
      </c>
      <c r="BM230" s="199" t="s">
        <v>3417</v>
      </c>
    </row>
    <row r="231" spans="1:65" s="13" customFormat="1" ht="22.5">
      <c r="B231" s="201"/>
      <c r="C231" s="202"/>
      <c r="D231" s="203" t="s">
        <v>161</v>
      </c>
      <c r="E231" s="204" t="s">
        <v>1</v>
      </c>
      <c r="F231" s="205" t="s">
        <v>3418</v>
      </c>
      <c r="G231" s="202"/>
      <c r="H231" s="206">
        <v>0.38900000000000001</v>
      </c>
      <c r="I231" s="207"/>
      <c r="J231" s="202"/>
      <c r="K231" s="202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161</v>
      </c>
      <c r="AU231" s="212" t="s">
        <v>87</v>
      </c>
      <c r="AV231" s="13" t="s">
        <v>87</v>
      </c>
      <c r="AW231" s="13" t="s">
        <v>34</v>
      </c>
      <c r="AX231" s="13" t="s">
        <v>85</v>
      </c>
      <c r="AY231" s="212" t="s">
        <v>152</v>
      </c>
    </row>
    <row r="232" spans="1:65" s="13" customFormat="1" ht="11.25">
      <c r="B232" s="201"/>
      <c r="C232" s="202"/>
      <c r="D232" s="203" t="s">
        <v>161</v>
      </c>
      <c r="E232" s="202"/>
      <c r="F232" s="205" t="s">
        <v>3419</v>
      </c>
      <c r="G232" s="202"/>
      <c r="H232" s="206">
        <v>0.42799999999999999</v>
      </c>
      <c r="I232" s="207"/>
      <c r="J232" s="202"/>
      <c r="K232" s="202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161</v>
      </c>
      <c r="AU232" s="212" t="s">
        <v>87</v>
      </c>
      <c r="AV232" s="13" t="s">
        <v>87</v>
      </c>
      <c r="AW232" s="13" t="s">
        <v>4</v>
      </c>
      <c r="AX232" s="13" t="s">
        <v>85</v>
      </c>
      <c r="AY232" s="212" t="s">
        <v>152</v>
      </c>
    </row>
    <row r="233" spans="1:65" s="2" customFormat="1" ht="24.2" customHeight="1">
      <c r="A233" s="34"/>
      <c r="B233" s="35"/>
      <c r="C233" s="187" t="s">
        <v>449</v>
      </c>
      <c r="D233" s="187" t="s">
        <v>155</v>
      </c>
      <c r="E233" s="188" t="s">
        <v>3420</v>
      </c>
      <c r="F233" s="189" t="s">
        <v>3421</v>
      </c>
      <c r="G233" s="190" t="s">
        <v>158</v>
      </c>
      <c r="H233" s="191">
        <v>0.91</v>
      </c>
      <c r="I233" s="192"/>
      <c r="J233" s="193">
        <f>ROUND(I233*H233,2)</f>
        <v>0</v>
      </c>
      <c r="K233" s="194"/>
      <c r="L233" s="39"/>
      <c r="M233" s="195" t="s">
        <v>1</v>
      </c>
      <c r="N233" s="196" t="s">
        <v>42</v>
      </c>
      <c r="O233" s="71"/>
      <c r="P233" s="197">
        <f>O233*H233</f>
        <v>0</v>
      </c>
      <c r="Q233" s="197">
        <v>1.2659999999999999E-2</v>
      </c>
      <c r="R233" s="197">
        <f>Q233*H233</f>
        <v>1.1520600000000001E-2</v>
      </c>
      <c r="S233" s="197">
        <v>0</v>
      </c>
      <c r="T233" s="19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235</v>
      </c>
      <c r="AT233" s="199" t="s">
        <v>155</v>
      </c>
      <c r="AU233" s="199" t="s">
        <v>87</v>
      </c>
      <c r="AY233" s="17" t="s">
        <v>152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7" t="s">
        <v>85</v>
      </c>
      <c r="BK233" s="200">
        <f>ROUND(I233*H233,2)</f>
        <v>0</v>
      </c>
      <c r="BL233" s="17" t="s">
        <v>235</v>
      </c>
      <c r="BM233" s="199" t="s">
        <v>3422</v>
      </c>
    </row>
    <row r="234" spans="1:65" s="13" customFormat="1" ht="11.25">
      <c r="B234" s="201"/>
      <c r="C234" s="202"/>
      <c r="D234" s="203" t="s">
        <v>161</v>
      </c>
      <c r="E234" s="204" t="s">
        <v>1</v>
      </c>
      <c r="F234" s="205" t="s">
        <v>3423</v>
      </c>
      <c r="G234" s="202"/>
      <c r="H234" s="206">
        <v>0.91</v>
      </c>
      <c r="I234" s="207"/>
      <c r="J234" s="202"/>
      <c r="K234" s="202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161</v>
      </c>
      <c r="AU234" s="212" t="s">
        <v>87</v>
      </c>
      <c r="AV234" s="13" t="s">
        <v>87</v>
      </c>
      <c r="AW234" s="13" t="s">
        <v>34</v>
      </c>
      <c r="AX234" s="13" t="s">
        <v>85</v>
      </c>
      <c r="AY234" s="212" t="s">
        <v>152</v>
      </c>
    </row>
    <row r="235" spans="1:65" s="2" customFormat="1" ht="16.5" customHeight="1">
      <c r="A235" s="34"/>
      <c r="B235" s="35"/>
      <c r="C235" s="187" t="s">
        <v>455</v>
      </c>
      <c r="D235" s="187" t="s">
        <v>155</v>
      </c>
      <c r="E235" s="188" t="s">
        <v>3424</v>
      </c>
      <c r="F235" s="189" t="s">
        <v>3425</v>
      </c>
      <c r="G235" s="190" t="s">
        <v>1144</v>
      </c>
      <c r="H235" s="191">
        <v>3</v>
      </c>
      <c r="I235" s="192"/>
      <c r="J235" s="193">
        <f>ROUND(I235*H235,2)</f>
        <v>0</v>
      </c>
      <c r="K235" s="194"/>
      <c r="L235" s="39"/>
      <c r="M235" s="195" t="s">
        <v>1</v>
      </c>
      <c r="N235" s="196" t="s">
        <v>42</v>
      </c>
      <c r="O235" s="71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235</v>
      </c>
      <c r="AT235" s="199" t="s">
        <v>155</v>
      </c>
      <c r="AU235" s="199" t="s">
        <v>87</v>
      </c>
      <c r="AY235" s="17" t="s">
        <v>152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7" t="s">
        <v>85</v>
      </c>
      <c r="BK235" s="200">
        <f>ROUND(I235*H235,2)</f>
        <v>0</v>
      </c>
      <c r="BL235" s="17" t="s">
        <v>235</v>
      </c>
      <c r="BM235" s="199" t="s">
        <v>3426</v>
      </c>
    </row>
    <row r="236" spans="1:65" s="2" customFormat="1" ht="16.5" customHeight="1">
      <c r="A236" s="34"/>
      <c r="B236" s="35"/>
      <c r="C236" s="228" t="s">
        <v>460</v>
      </c>
      <c r="D236" s="228" t="s">
        <v>263</v>
      </c>
      <c r="E236" s="229" t="s">
        <v>3427</v>
      </c>
      <c r="F236" s="230" t="s">
        <v>3428</v>
      </c>
      <c r="G236" s="231" t="s">
        <v>3429</v>
      </c>
      <c r="H236" s="232">
        <v>0.08</v>
      </c>
      <c r="I236" s="233"/>
      <c r="J236" s="234">
        <f>ROUND(I236*H236,2)</f>
        <v>0</v>
      </c>
      <c r="K236" s="235"/>
      <c r="L236" s="236"/>
      <c r="M236" s="237" t="s">
        <v>1</v>
      </c>
      <c r="N236" s="238" t="s">
        <v>42</v>
      </c>
      <c r="O236" s="71"/>
      <c r="P236" s="197">
        <f>O236*H236</f>
        <v>0</v>
      </c>
      <c r="Q236" s="197">
        <v>2.9999999999999997E-4</v>
      </c>
      <c r="R236" s="197">
        <f>Q236*H236</f>
        <v>2.3999999999999997E-5</v>
      </c>
      <c r="S236" s="197">
        <v>0</v>
      </c>
      <c r="T236" s="19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285</v>
      </c>
      <c r="AT236" s="199" t="s">
        <v>263</v>
      </c>
      <c r="AU236" s="199" t="s">
        <v>87</v>
      </c>
      <c r="AY236" s="17" t="s">
        <v>152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7" t="s">
        <v>85</v>
      </c>
      <c r="BK236" s="200">
        <f>ROUND(I236*H236,2)</f>
        <v>0</v>
      </c>
      <c r="BL236" s="17" t="s">
        <v>235</v>
      </c>
      <c r="BM236" s="199" t="s">
        <v>3430</v>
      </c>
    </row>
    <row r="237" spans="1:65" s="13" customFormat="1" ht="11.25">
      <c r="B237" s="201"/>
      <c r="C237" s="202"/>
      <c r="D237" s="203" t="s">
        <v>161</v>
      </c>
      <c r="E237" s="202"/>
      <c r="F237" s="205" t="s">
        <v>3431</v>
      </c>
      <c r="G237" s="202"/>
      <c r="H237" s="206">
        <v>0.08</v>
      </c>
      <c r="I237" s="207"/>
      <c r="J237" s="202"/>
      <c r="K237" s="202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161</v>
      </c>
      <c r="AU237" s="212" t="s">
        <v>87</v>
      </c>
      <c r="AV237" s="13" t="s">
        <v>87</v>
      </c>
      <c r="AW237" s="13" t="s">
        <v>4</v>
      </c>
      <c r="AX237" s="13" t="s">
        <v>85</v>
      </c>
      <c r="AY237" s="212" t="s">
        <v>152</v>
      </c>
    </row>
    <row r="238" spans="1:65" s="2" customFormat="1" ht="24.2" customHeight="1">
      <c r="A238" s="34"/>
      <c r="B238" s="35"/>
      <c r="C238" s="228" t="s">
        <v>464</v>
      </c>
      <c r="D238" s="228" t="s">
        <v>263</v>
      </c>
      <c r="E238" s="229" t="s">
        <v>3432</v>
      </c>
      <c r="F238" s="230" t="s">
        <v>3433</v>
      </c>
      <c r="G238" s="231" t="s">
        <v>3429</v>
      </c>
      <c r="H238" s="232">
        <v>0.04</v>
      </c>
      <c r="I238" s="233"/>
      <c r="J238" s="234">
        <f>ROUND(I238*H238,2)</f>
        <v>0</v>
      </c>
      <c r="K238" s="235"/>
      <c r="L238" s="236"/>
      <c r="M238" s="237" t="s">
        <v>1</v>
      </c>
      <c r="N238" s="238" t="s">
        <v>42</v>
      </c>
      <c r="O238" s="71"/>
      <c r="P238" s="197">
        <f>O238*H238</f>
        <v>0</v>
      </c>
      <c r="Q238" s="197">
        <v>4.0000000000000001E-3</v>
      </c>
      <c r="R238" s="197">
        <f>Q238*H238</f>
        <v>1.6000000000000001E-4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285</v>
      </c>
      <c r="AT238" s="199" t="s">
        <v>263</v>
      </c>
      <c r="AU238" s="199" t="s">
        <v>87</v>
      </c>
      <c r="AY238" s="17" t="s">
        <v>152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85</v>
      </c>
      <c r="BK238" s="200">
        <f>ROUND(I238*H238,2)</f>
        <v>0</v>
      </c>
      <c r="BL238" s="17" t="s">
        <v>235</v>
      </c>
      <c r="BM238" s="199" t="s">
        <v>3434</v>
      </c>
    </row>
    <row r="239" spans="1:65" s="2" customFormat="1" ht="24.2" customHeight="1">
      <c r="A239" s="34"/>
      <c r="B239" s="35"/>
      <c r="C239" s="187" t="s">
        <v>468</v>
      </c>
      <c r="D239" s="187" t="s">
        <v>155</v>
      </c>
      <c r="E239" s="188" t="s">
        <v>3435</v>
      </c>
      <c r="F239" s="189" t="s">
        <v>3436</v>
      </c>
      <c r="G239" s="190" t="s">
        <v>165</v>
      </c>
      <c r="H239" s="191">
        <v>5.04</v>
      </c>
      <c r="I239" s="192"/>
      <c r="J239" s="193">
        <f>ROUND(I239*H239,2)</f>
        <v>0</v>
      </c>
      <c r="K239" s="194"/>
      <c r="L239" s="39"/>
      <c r="M239" s="195" t="s">
        <v>1</v>
      </c>
      <c r="N239" s="196" t="s">
        <v>42</v>
      </c>
      <c r="O239" s="71"/>
      <c r="P239" s="197">
        <f>O239*H239</f>
        <v>0</v>
      </c>
      <c r="Q239" s="197">
        <v>1.9130000000000001E-2</v>
      </c>
      <c r="R239" s="197">
        <f>Q239*H239</f>
        <v>9.6415200000000006E-2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235</v>
      </c>
      <c r="AT239" s="199" t="s">
        <v>155</v>
      </c>
      <c r="AU239" s="199" t="s">
        <v>87</v>
      </c>
      <c r="AY239" s="17" t="s">
        <v>152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85</v>
      </c>
      <c r="BK239" s="200">
        <f>ROUND(I239*H239,2)</f>
        <v>0</v>
      </c>
      <c r="BL239" s="17" t="s">
        <v>235</v>
      </c>
      <c r="BM239" s="199" t="s">
        <v>3437</v>
      </c>
    </row>
    <row r="240" spans="1:65" s="13" customFormat="1" ht="11.25">
      <c r="B240" s="201"/>
      <c r="C240" s="202"/>
      <c r="D240" s="203" t="s">
        <v>161</v>
      </c>
      <c r="E240" s="204" t="s">
        <v>1</v>
      </c>
      <c r="F240" s="205" t="s">
        <v>3438</v>
      </c>
      <c r="G240" s="202"/>
      <c r="H240" s="206">
        <v>5.04</v>
      </c>
      <c r="I240" s="207"/>
      <c r="J240" s="202"/>
      <c r="K240" s="202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161</v>
      </c>
      <c r="AU240" s="212" t="s">
        <v>87</v>
      </c>
      <c r="AV240" s="13" t="s">
        <v>87</v>
      </c>
      <c r="AW240" s="13" t="s">
        <v>34</v>
      </c>
      <c r="AX240" s="13" t="s">
        <v>85</v>
      </c>
      <c r="AY240" s="212" t="s">
        <v>152</v>
      </c>
    </row>
    <row r="241" spans="1:65" s="2" customFormat="1" ht="24.2" customHeight="1">
      <c r="A241" s="34"/>
      <c r="B241" s="35"/>
      <c r="C241" s="187" t="s">
        <v>473</v>
      </c>
      <c r="D241" s="187" t="s">
        <v>155</v>
      </c>
      <c r="E241" s="188" t="s">
        <v>2276</v>
      </c>
      <c r="F241" s="189" t="s">
        <v>2277</v>
      </c>
      <c r="G241" s="190" t="s">
        <v>307</v>
      </c>
      <c r="H241" s="239"/>
      <c r="I241" s="192"/>
      <c r="J241" s="193">
        <f>ROUND(I241*H241,2)</f>
        <v>0</v>
      </c>
      <c r="K241" s="194"/>
      <c r="L241" s="39"/>
      <c r="M241" s="195" t="s">
        <v>1</v>
      </c>
      <c r="N241" s="196" t="s">
        <v>42</v>
      </c>
      <c r="O241" s="71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9" t="s">
        <v>235</v>
      </c>
      <c r="AT241" s="199" t="s">
        <v>155</v>
      </c>
      <c r="AU241" s="199" t="s">
        <v>87</v>
      </c>
      <c r="AY241" s="17" t="s">
        <v>152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7" t="s">
        <v>85</v>
      </c>
      <c r="BK241" s="200">
        <f>ROUND(I241*H241,2)</f>
        <v>0</v>
      </c>
      <c r="BL241" s="17" t="s">
        <v>235</v>
      </c>
      <c r="BM241" s="199" t="s">
        <v>3439</v>
      </c>
    </row>
    <row r="242" spans="1:65" s="12" customFormat="1" ht="22.9" customHeight="1">
      <c r="B242" s="171"/>
      <c r="C242" s="172"/>
      <c r="D242" s="173" t="s">
        <v>76</v>
      </c>
      <c r="E242" s="185" t="s">
        <v>938</v>
      </c>
      <c r="F242" s="185" t="s">
        <v>939</v>
      </c>
      <c r="G242" s="172"/>
      <c r="H242" s="172"/>
      <c r="I242" s="175"/>
      <c r="J242" s="186">
        <f>BK242</f>
        <v>0</v>
      </c>
      <c r="K242" s="172"/>
      <c r="L242" s="177"/>
      <c r="M242" s="178"/>
      <c r="N242" s="179"/>
      <c r="O242" s="179"/>
      <c r="P242" s="180">
        <f>SUM(P243:P244)</f>
        <v>0</v>
      </c>
      <c r="Q242" s="179"/>
      <c r="R242" s="180">
        <f>SUM(R243:R244)</f>
        <v>0</v>
      </c>
      <c r="S242" s="179"/>
      <c r="T242" s="181">
        <f>SUM(T243:T244)</f>
        <v>2.4E-2</v>
      </c>
      <c r="AR242" s="182" t="s">
        <v>87</v>
      </c>
      <c r="AT242" s="183" t="s">
        <v>76</v>
      </c>
      <c r="AU242" s="183" t="s">
        <v>85</v>
      </c>
      <c r="AY242" s="182" t="s">
        <v>152</v>
      </c>
      <c r="BK242" s="184">
        <f>SUM(BK243:BK244)</f>
        <v>0</v>
      </c>
    </row>
    <row r="243" spans="1:65" s="2" customFormat="1" ht="24.2" customHeight="1">
      <c r="A243" s="34"/>
      <c r="B243" s="35"/>
      <c r="C243" s="187" t="s">
        <v>270</v>
      </c>
      <c r="D243" s="187" t="s">
        <v>155</v>
      </c>
      <c r="E243" s="188" t="s">
        <v>2388</v>
      </c>
      <c r="F243" s="189" t="s">
        <v>2389</v>
      </c>
      <c r="G243" s="190" t="s">
        <v>170</v>
      </c>
      <c r="H243" s="191">
        <v>1</v>
      </c>
      <c r="I243" s="192"/>
      <c r="J243" s="193">
        <f>ROUND(I243*H243,2)</f>
        <v>0</v>
      </c>
      <c r="K243" s="194"/>
      <c r="L243" s="39"/>
      <c r="M243" s="195" t="s">
        <v>1</v>
      </c>
      <c r="N243" s="196" t="s">
        <v>42</v>
      </c>
      <c r="O243" s="71"/>
      <c r="P243" s="197">
        <f>O243*H243</f>
        <v>0</v>
      </c>
      <c r="Q243" s="197">
        <v>0</v>
      </c>
      <c r="R243" s="197">
        <f>Q243*H243</f>
        <v>0</v>
      </c>
      <c r="S243" s="197">
        <v>2.4E-2</v>
      </c>
      <c r="T243" s="198">
        <f>S243*H243</f>
        <v>2.4E-2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159</v>
      </c>
      <c r="AT243" s="199" t="s">
        <v>155</v>
      </c>
      <c r="AU243" s="199" t="s">
        <v>87</v>
      </c>
      <c r="AY243" s="17" t="s">
        <v>152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7" t="s">
        <v>85</v>
      </c>
      <c r="BK243" s="200">
        <f>ROUND(I243*H243,2)</f>
        <v>0</v>
      </c>
      <c r="BL243" s="17" t="s">
        <v>159</v>
      </c>
      <c r="BM243" s="199" t="s">
        <v>3440</v>
      </c>
    </row>
    <row r="244" spans="1:65" s="2" customFormat="1" ht="24.2" customHeight="1">
      <c r="A244" s="34"/>
      <c r="B244" s="35"/>
      <c r="C244" s="187" t="s">
        <v>480</v>
      </c>
      <c r="D244" s="187" t="s">
        <v>155</v>
      </c>
      <c r="E244" s="188" t="s">
        <v>2436</v>
      </c>
      <c r="F244" s="189" t="s">
        <v>3441</v>
      </c>
      <c r="G244" s="190" t="s">
        <v>307</v>
      </c>
      <c r="H244" s="239"/>
      <c r="I244" s="192"/>
      <c r="J244" s="193">
        <f>ROUND(I244*H244,2)</f>
        <v>0</v>
      </c>
      <c r="K244" s="194"/>
      <c r="L244" s="39"/>
      <c r="M244" s="195" t="s">
        <v>1</v>
      </c>
      <c r="N244" s="196" t="s">
        <v>42</v>
      </c>
      <c r="O244" s="71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235</v>
      </c>
      <c r="AT244" s="199" t="s">
        <v>155</v>
      </c>
      <c r="AU244" s="199" t="s">
        <v>87</v>
      </c>
      <c r="AY244" s="17" t="s">
        <v>152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7" t="s">
        <v>85</v>
      </c>
      <c r="BK244" s="200">
        <f>ROUND(I244*H244,2)</f>
        <v>0</v>
      </c>
      <c r="BL244" s="17" t="s">
        <v>235</v>
      </c>
      <c r="BM244" s="199" t="s">
        <v>3442</v>
      </c>
    </row>
    <row r="245" spans="1:65" s="12" customFormat="1" ht="22.9" customHeight="1">
      <c r="B245" s="171"/>
      <c r="C245" s="172"/>
      <c r="D245" s="173" t="s">
        <v>76</v>
      </c>
      <c r="E245" s="185" t="s">
        <v>545</v>
      </c>
      <c r="F245" s="185" t="s">
        <v>546</v>
      </c>
      <c r="G245" s="172"/>
      <c r="H245" s="172"/>
      <c r="I245" s="175"/>
      <c r="J245" s="186">
        <f>BK245</f>
        <v>0</v>
      </c>
      <c r="K245" s="172"/>
      <c r="L245" s="177"/>
      <c r="M245" s="178"/>
      <c r="N245" s="179"/>
      <c r="O245" s="179"/>
      <c r="P245" s="180">
        <f>SUM(P246:P252)</f>
        <v>0</v>
      </c>
      <c r="Q245" s="179"/>
      <c r="R245" s="180">
        <f>SUM(R246:R252)</f>
        <v>5.0500000000000003E-2</v>
      </c>
      <c r="S245" s="179"/>
      <c r="T245" s="181">
        <f>SUM(T246:T252)</f>
        <v>0</v>
      </c>
      <c r="AR245" s="182" t="s">
        <v>87</v>
      </c>
      <c r="AT245" s="183" t="s">
        <v>76</v>
      </c>
      <c r="AU245" s="183" t="s">
        <v>85</v>
      </c>
      <c r="AY245" s="182" t="s">
        <v>152</v>
      </c>
      <c r="BK245" s="184">
        <f>SUM(BK246:BK252)</f>
        <v>0</v>
      </c>
    </row>
    <row r="246" spans="1:65" s="2" customFormat="1" ht="24.2" customHeight="1">
      <c r="A246" s="34"/>
      <c r="B246" s="35"/>
      <c r="C246" s="187" t="s">
        <v>484</v>
      </c>
      <c r="D246" s="187" t="s">
        <v>155</v>
      </c>
      <c r="E246" s="188" t="s">
        <v>2368</v>
      </c>
      <c r="F246" s="189" t="s">
        <v>1082</v>
      </c>
      <c r="G246" s="190" t="s">
        <v>170</v>
      </c>
      <c r="H246" s="191">
        <v>3</v>
      </c>
      <c r="I246" s="192"/>
      <c r="J246" s="193">
        <f t="shared" ref="J246:J252" si="10">ROUND(I246*H246,2)</f>
        <v>0</v>
      </c>
      <c r="K246" s="194"/>
      <c r="L246" s="39"/>
      <c r="M246" s="195" t="s">
        <v>1</v>
      </c>
      <c r="N246" s="196" t="s">
        <v>42</v>
      </c>
      <c r="O246" s="71"/>
      <c r="P246" s="197">
        <f t="shared" ref="P246:P252" si="11">O246*H246</f>
        <v>0</v>
      </c>
      <c r="Q246" s="197">
        <v>0</v>
      </c>
      <c r="R246" s="197">
        <f t="shared" ref="R246:R252" si="12">Q246*H246</f>
        <v>0</v>
      </c>
      <c r="S246" s="197">
        <v>0</v>
      </c>
      <c r="T246" s="198">
        <f t="shared" ref="T246:T252" si="13"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235</v>
      </c>
      <c r="AT246" s="199" t="s">
        <v>155</v>
      </c>
      <c r="AU246" s="199" t="s">
        <v>87</v>
      </c>
      <c r="AY246" s="17" t="s">
        <v>152</v>
      </c>
      <c r="BE246" s="200">
        <f t="shared" ref="BE246:BE252" si="14">IF(N246="základní",J246,0)</f>
        <v>0</v>
      </c>
      <c r="BF246" s="200">
        <f t="shared" ref="BF246:BF252" si="15">IF(N246="snížená",J246,0)</f>
        <v>0</v>
      </c>
      <c r="BG246" s="200">
        <f t="shared" ref="BG246:BG252" si="16">IF(N246="zákl. přenesená",J246,0)</f>
        <v>0</v>
      </c>
      <c r="BH246" s="200">
        <f t="shared" ref="BH246:BH252" si="17">IF(N246="sníž. přenesená",J246,0)</f>
        <v>0</v>
      </c>
      <c r="BI246" s="200">
        <f t="shared" ref="BI246:BI252" si="18">IF(N246="nulová",J246,0)</f>
        <v>0</v>
      </c>
      <c r="BJ246" s="17" t="s">
        <v>85</v>
      </c>
      <c r="BK246" s="200">
        <f t="shared" ref="BK246:BK252" si="19">ROUND(I246*H246,2)</f>
        <v>0</v>
      </c>
      <c r="BL246" s="17" t="s">
        <v>235</v>
      </c>
      <c r="BM246" s="199" t="s">
        <v>3443</v>
      </c>
    </row>
    <row r="247" spans="1:65" s="2" customFormat="1" ht="21.75" customHeight="1">
      <c r="A247" s="34"/>
      <c r="B247" s="35"/>
      <c r="C247" s="228" t="s">
        <v>488</v>
      </c>
      <c r="D247" s="228" t="s">
        <v>263</v>
      </c>
      <c r="E247" s="229" t="s">
        <v>3444</v>
      </c>
      <c r="F247" s="230" t="s">
        <v>3445</v>
      </c>
      <c r="G247" s="231" t="s">
        <v>170</v>
      </c>
      <c r="H247" s="232">
        <v>1</v>
      </c>
      <c r="I247" s="233"/>
      <c r="J247" s="234">
        <f t="shared" si="10"/>
        <v>0</v>
      </c>
      <c r="K247" s="235"/>
      <c r="L247" s="236"/>
      <c r="M247" s="237" t="s">
        <v>1</v>
      </c>
      <c r="N247" s="238" t="s">
        <v>42</v>
      </c>
      <c r="O247" s="71"/>
      <c r="P247" s="197">
        <f t="shared" si="11"/>
        <v>0</v>
      </c>
      <c r="Q247" s="197">
        <v>1.4999999999999999E-4</v>
      </c>
      <c r="R247" s="197">
        <f t="shared" si="12"/>
        <v>1.4999999999999999E-4</v>
      </c>
      <c r="S247" s="197">
        <v>0</v>
      </c>
      <c r="T247" s="198">
        <f t="shared" si="1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285</v>
      </c>
      <c r="AT247" s="199" t="s">
        <v>263</v>
      </c>
      <c r="AU247" s="199" t="s">
        <v>87</v>
      </c>
      <c r="AY247" s="17" t="s">
        <v>152</v>
      </c>
      <c r="BE247" s="200">
        <f t="shared" si="14"/>
        <v>0</v>
      </c>
      <c r="BF247" s="200">
        <f t="shared" si="15"/>
        <v>0</v>
      </c>
      <c r="BG247" s="200">
        <f t="shared" si="16"/>
        <v>0</v>
      </c>
      <c r="BH247" s="200">
        <f t="shared" si="17"/>
        <v>0</v>
      </c>
      <c r="BI247" s="200">
        <f t="shared" si="18"/>
        <v>0</v>
      </c>
      <c r="BJ247" s="17" t="s">
        <v>85</v>
      </c>
      <c r="BK247" s="200">
        <f t="shared" si="19"/>
        <v>0</v>
      </c>
      <c r="BL247" s="17" t="s">
        <v>235</v>
      </c>
      <c r="BM247" s="199" t="s">
        <v>3446</v>
      </c>
    </row>
    <row r="248" spans="1:65" s="2" customFormat="1" ht="16.5" customHeight="1">
      <c r="A248" s="34"/>
      <c r="B248" s="35"/>
      <c r="C248" s="228" t="s">
        <v>492</v>
      </c>
      <c r="D248" s="228" t="s">
        <v>263</v>
      </c>
      <c r="E248" s="229" t="s">
        <v>3447</v>
      </c>
      <c r="F248" s="230" t="s">
        <v>3448</v>
      </c>
      <c r="G248" s="231" t="s">
        <v>170</v>
      </c>
      <c r="H248" s="232">
        <v>1</v>
      </c>
      <c r="I248" s="233"/>
      <c r="J248" s="234">
        <f t="shared" si="10"/>
        <v>0</v>
      </c>
      <c r="K248" s="235"/>
      <c r="L248" s="236"/>
      <c r="M248" s="237" t="s">
        <v>1</v>
      </c>
      <c r="N248" s="238" t="s">
        <v>42</v>
      </c>
      <c r="O248" s="71"/>
      <c r="P248" s="197">
        <f t="shared" si="11"/>
        <v>0</v>
      </c>
      <c r="Q248" s="197">
        <v>1.4999999999999999E-4</v>
      </c>
      <c r="R248" s="197">
        <f t="shared" si="12"/>
        <v>1.4999999999999999E-4</v>
      </c>
      <c r="S248" s="197">
        <v>0</v>
      </c>
      <c r="T248" s="198">
        <f t="shared" si="1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285</v>
      </c>
      <c r="AT248" s="199" t="s">
        <v>263</v>
      </c>
      <c r="AU248" s="199" t="s">
        <v>87</v>
      </c>
      <c r="AY248" s="17" t="s">
        <v>152</v>
      </c>
      <c r="BE248" s="200">
        <f t="shared" si="14"/>
        <v>0</v>
      </c>
      <c r="BF248" s="200">
        <f t="shared" si="15"/>
        <v>0</v>
      </c>
      <c r="BG248" s="200">
        <f t="shared" si="16"/>
        <v>0</v>
      </c>
      <c r="BH248" s="200">
        <f t="shared" si="17"/>
        <v>0</v>
      </c>
      <c r="BI248" s="200">
        <f t="shared" si="18"/>
        <v>0</v>
      </c>
      <c r="BJ248" s="17" t="s">
        <v>85</v>
      </c>
      <c r="BK248" s="200">
        <f t="shared" si="19"/>
        <v>0</v>
      </c>
      <c r="BL248" s="17" t="s">
        <v>235</v>
      </c>
      <c r="BM248" s="199" t="s">
        <v>3449</v>
      </c>
    </row>
    <row r="249" spans="1:65" s="2" customFormat="1" ht="24.2" customHeight="1">
      <c r="A249" s="34"/>
      <c r="B249" s="35"/>
      <c r="C249" s="228" t="s">
        <v>496</v>
      </c>
      <c r="D249" s="228" t="s">
        <v>263</v>
      </c>
      <c r="E249" s="229" t="s">
        <v>3450</v>
      </c>
      <c r="F249" s="230" t="s">
        <v>3451</v>
      </c>
      <c r="G249" s="231" t="s">
        <v>170</v>
      </c>
      <c r="H249" s="232">
        <v>1</v>
      </c>
      <c r="I249" s="233"/>
      <c r="J249" s="234">
        <f t="shared" si="10"/>
        <v>0</v>
      </c>
      <c r="K249" s="235"/>
      <c r="L249" s="236"/>
      <c r="M249" s="237" t="s">
        <v>1</v>
      </c>
      <c r="N249" s="238" t="s">
        <v>42</v>
      </c>
      <c r="O249" s="71"/>
      <c r="P249" s="197">
        <f t="shared" si="11"/>
        <v>0</v>
      </c>
      <c r="Q249" s="197">
        <v>2.2000000000000001E-3</v>
      </c>
      <c r="R249" s="197">
        <f t="shared" si="12"/>
        <v>2.2000000000000001E-3</v>
      </c>
      <c r="S249" s="197">
        <v>0</v>
      </c>
      <c r="T249" s="198">
        <f t="shared" si="13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285</v>
      </c>
      <c r="AT249" s="199" t="s">
        <v>263</v>
      </c>
      <c r="AU249" s="199" t="s">
        <v>87</v>
      </c>
      <c r="AY249" s="17" t="s">
        <v>152</v>
      </c>
      <c r="BE249" s="200">
        <f t="shared" si="14"/>
        <v>0</v>
      </c>
      <c r="BF249" s="200">
        <f t="shared" si="15"/>
        <v>0</v>
      </c>
      <c r="BG249" s="200">
        <f t="shared" si="16"/>
        <v>0</v>
      </c>
      <c r="BH249" s="200">
        <f t="shared" si="17"/>
        <v>0</v>
      </c>
      <c r="BI249" s="200">
        <f t="shared" si="18"/>
        <v>0</v>
      </c>
      <c r="BJ249" s="17" t="s">
        <v>85</v>
      </c>
      <c r="BK249" s="200">
        <f t="shared" si="19"/>
        <v>0</v>
      </c>
      <c r="BL249" s="17" t="s">
        <v>235</v>
      </c>
      <c r="BM249" s="199" t="s">
        <v>3452</v>
      </c>
    </row>
    <row r="250" spans="1:65" s="2" customFormat="1" ht="24.2" customHeight="1">
      <c r="A250" s="34"/>
      <c r="B250" s="35"/>
      <c r="C250" s="187" t="s">
        <v>502</v>
      </c>
      <c r="D250" s="187" t="s">
        <v>155</v>
      </c>
      <c r="E250" s="188" t="s">
        <v>3453</v>
      </c>
      <c r="F250" s="189" t="s">
        <v>3454</v>
      </c>
      <c r="G250" s="190" t="s">
        <v>170</v>
      </c>
      <c r="H250" s="191">
        <v>1</v>
      </c>
      <c r="I250" s="192"/>
      <c r="J250" s="193">
        <f t="shared" si="10"/>
        <v>0</v>
      </c>
      <c r="K250" s="194"/>
      <c r="L250" s="39"/>
      <c r="M250" s="195" t="s">
        <v>1</v>
      </c>
      <c r="N250" s="196" t="s">
        <v>42</v>
      </c>
      <c r="O250" s="71"/>
      <c r="P250" s="197">
        <f t="shared" si="11"/>
        <v>0</v>
      </c>
      <c r="Q250" s="197">
        <v>0</v>
      </c>
      <c r="R250" s="197">
        <f t="shared" si="12"/>
        <v>0</v>
      </c>
      <c r="S250" s="197">
        <v>0</v>
      </c>
      <c r="T250" s="198">
        <f t="shared" si="13"/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235</v>
      </c>
      <c r="AT250" s="199" t="s">
        <v>155</v>
      </c>
      <c r="AU250" s="199" t="s">
        <v>87</v>
      </c>
      <c r="AY250" s="17" t="s">
        <v>152</v>
      </c>
      <c r="BE250" s="200">
        <f t="shared" si="14"/>
        <v>0</v>
      </c>
      <c r="BF250" s="200">
        <f t="shared" si="15"/>
        <v>0</v>
      </c>
      <c r="BG250" s="200">
        <f t="shared" si="16"/>
        <v>0</v>
      </c>
      <c r="BH250" s="200">
        <f t="shared" si="17"/>
        <v>0</v>
      </c>
      <c r="BI250" s="200">
        <f t="shared" si="18"/>
        <v>0</v>
      </c>
      <c r="BJ250" s="17" t="s">
        <v>85</v>
      </c>
      <c r="BK250" s="200">
        <f t="shared" si="19"/>
        <v>0</v>
      </c>
      <c r="BL250" s="17" t="s">
        <v>235</v>
      </c>
      <c r="BM250" s="199" t="s">
        <v>3455</v>
      </c>
    </row>
    <row r="251" spans="1:65" s="2" customFormat="1" ht="24.2" customHeight="1">
      <c r="A251" s="34"/>
      <c r="B251" s="35"/>
      <c r="C251" s="228" t="s">
        <v>506</v>
      </c>
      <c r="D251" s="228" t="s">
        <v>263</v>
      </c>
      <c r="E251" s="229" t="s">
        <v>3456</v>
      </c>
      <c r="F251" s="230" t="s">
        <v>3457</v>
      </c>
      <c r="G251" s="231" t="s">
        <v>170</v>
      </c>
      <c r="H251" s="232">
        <v>1</v>
      </c>
      <c r="I251" s="233"/>
      <c r="J251" s="234">
        <f t="shared" si="10"/>
        <v>0</v>
      </c>
      <c r="K251" s="235"/>
      <c r="L251" s="236"/>
      <c r="M251" s="237" t="s">
        <v>1</v>
      </c>
      <c r="N251" s="238" t="s">
        <v>42</v>
      </c>
      <c r="O251" s="71"/>
      <c r="P251" s="197">
        <f t="shared" si="11"/>
        <v>0</v>
      </c>
      <c r="Q251" s="197">
        <v>4.8000000000000001E-2</v>
      </c>
      <c r="R251" s="197">
        <f t="shared" si="12"/>
        <v>4.8000000000000001E-2</v>
      </c>
      <c r="S251" s="197">
        <v>0</v>
      </c>
      <c r="T251" s="198">
        <f t="shared" si="13"/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9" t="s">
        <v>285</v>
      </c>
      <c r="AT251" s="199" t="s">
        <v>263</v>
      </c>
      <c r="AU251" s="199" t="s">
        <v>87</v>
      </c>
      <c r="AY251" s="17" t="s">
        <v>152</v>
      </c>
      <c r="BE251" s="200">
        <f t="shared" si="14"/>
        <v>0</v>
      </c>
      <c r="BF251" s="200">
        <f t="shared" si="15"/>
        <v>0</v>
      </c>
      <c r="BG251" s="200">
        <f t="shared" si="16"/>
        <v>0</v>
      </c>
      <c r="BH251" s="200">
        <f t="shared" si="17"/>
        <v>0</v>
      </c>
      <c r="BI251" s="200">
        <f t="shared" si="18"/>
        <v>0</v>
      </c>
      <c r="BJ251" s="17" t="s">
        <v>85</v>
      </c>
      <c r="BK251" s="200">
        <f t="shared" si="19"/>
        <v>0</v>
      </c>
      <c r="BL251" s="17" t="s">
        <v>235</v>
      </c>
      <c r="BM251" s="199" t="s">
        <v>3458</v>
      </c>
    </row>
    <row r="252" spans="1:65" s="2" customFormat="1" ht="24.2" customHeight="1">
      <c r="A252" s="34"/>
      <c r="B252" s="35"/>
      <c r="C252" s="187" t="s">
        <v>510</v>
      </c>
      <c r="D252" s="187" t="s">
        <v>155</v>
      </c>
      <c r="E252" s="188" t="s">
        <v>1579</v>
      </c>
      <c r="F252" s="189" t="s">
        <v>1580</v>
      </c>
      <c r="G252" s="190" t="s">
        <v>307</v>
      </c>
      <c r="H252" s="239"/>
      <c r="I252" s="192"/>
      <c r="J252" s="193">
        <f t="shared" si="10"/>
        <v>0</v>
      </c>
      <c r="K252" s="194"/>
      <c r="L252" s="39"/>
      <c r="M252" s="195" t="s">
        <v>1</v>
      </c>
      <c r="N252" s="196" t="s">
        <v>42</v>
      </c>
      <c r="O252" s="71"/>
      <c r="P252" s="197">
        <f t="shared" si="11"/>
        <v>0</v>
      </c>
      <c r="Q252" s="197">
        <v>0</v>
      </c>
      <c r="R252" s="197">
        <f t="shared" si="12"/>
        <v>0</v>
      </c>
      <c r="S252" s="197">
        <v>0</v>
      </c>
      <c r="T252" s="198">
        <f t="shared" si="13"/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235</v>
      </c>
      <c r="AT252" s="199" t="s">
        <v>155</v>
      </c>
      <c r="AU252" s="199" t="s">
        <v>87</v>
      </c>
      <c r="AY252" s="17" t="s">
        <v>152</v>
      </c>
      <c r="BE252" s="200">
        <f t="shared" si="14"/>
        <v>0</v>
      </c>
      <c r="BF252" s="200">
        <f t="shared" si="15"/>
        <v>0</v>
      </c>
      <c r="BG252" s="200">
        <f t="shared" si="16"/>
        <v>0</v>
      </c>
      <c r="BH252" s="200">
        <f t="shared" si="17"/>
        <v>0</v>
      </c>
      <c r="BI252" s="200">
        <f t="shared" si="18"/>
        <v>0</v>
      </c>
      <c r="BJ252" s="17" t="s">
        <v>85</v>
      </c>
      <c r="BK252" s="200">
        <f t="shared" si="19"/>
        <v>0</v>
      </c>
      <c r="BL252" s="17" t="s">
        <v>235</v>
      </c>
      <c r="BM252" s="199" t="s">
        <v>3459</v>
      </c>
    </row>
    <row r="253" spans="1:65" s="12" customFormat="1" ht="22.9" customHeight="1">
      <c r="B253" s="171"/>
      <c r="C253" s="172"/>
      <c r="D253" s="173" t="s">
        <v>76</v>
      </c>
      <c r="E253" s="185" t="s">
        <v>561</v>
      </c>
      <c r="F253" s="185" t="s">
        <v>1148</v>
      </c>
      <c r="G253" s="172"/>
      <c r="H253" s="172"/>
      <c r="I253" s="175"/>
      <c r="J253" s="186">
        <f>BK253</f>
        <v>0</v>
      </c>
      <c r="K253" s="172"/>
      <c r="L253" s="177"/>
      <c r="M253" s="178"/>
      <c r="N253" s="179"/>
      <c r="O253" s="179"/>
      <c r="P253" s="180">
        <f>SUM(P254:P268)</f>
        <v>0</v>
      </c>
      <c r="Q253" s="179"/>
      <c r="R253" s="180">
        <f>SUM(R254:R268)</f>
        <v>2.0636999999999999E-2</v>
      </c>
      <c r="S253" s="179"/>
      <c r="T253" s="181">
        <f>SUM(T254:T268)</f>
        <v>0</v>
      </c>
      <c r="AR253" s="182" t="s">
        <v>87</v>
      </c>
      <c r="AT253" s="183" t="s">
        <v>76</v>
      </c>
      <c r="AU253" s="183" t="s">
        <v>85</v>
      </c>
      <c r="AY253" s="182" t="s">
        <v>152</v>
      </c>
      <c r="BK253" s="184">
        <f>SUM(BK254:BK268)</f>
        <v>0</v>
      </c>
    </row>
    <row r="254" spans="1:65" s="2" customFormat="1" ht="24.2" customHeight="1">
      <c r="A254" s="34"/>
      <c r="B254" s="35"/>
      <c r="C254" s="187" t="s">
        <v>514</v>
      </c>
      <c r="D254" s="187" t="s">
        <v>155</v>
      </c>
      <c r="E254" s="188" t="s">
        <v>1582</v>
      </c>
      <c r="F254" s="189" t="s">
        <v>1583</v>
      </c>
      <c r="G254" s="190" t="s">
        <v>165</v>
      </c>
      <c r="H254" s="191">
        <v>42.3</v>
      </c>
      <c r="I254" s="192"/>
      <c r="J254" s="193">
        <f>ROUND(I254*H254,2)</f>
        <v>0</v>
      </c>
      <c r="K254" s="194"/>
      <c r="L254" s="39"/>
      <c r="M254" s="195" t="s">
        <v>1</v>
      </c>
      <c r="N254" s="196" t="s">
        <v>42</v>
      </c>
      <c r="O254" s="71"/>
      <c r="P254" s="197">
        <f>O254*H254</f>
        <v>0</v>
      </c>
      <c r="Q254" s="197">
        <v>2.0000000000000002E-5</v>
      </c>
      <c r="R254" s="197">
        <f>Q254*H254</f>
        <v>8.4599999999999996E-4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235</v>
      </c>
      <c r="AT254" s="199" t="s">
        <v>155</v>
      </c>
      <c r="AU254" s="199" t="s">
        <v>87</v>
      </c>
      <c r="AY254" s="17" t="s">
        <v>152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85</v>
      </c>
      <c r="BK254" s="200">
        <f>ROUND(I254*H254,2)</f>
        <v>0</v>
      </c>
      <c r="BL254" s="17" t="s">
        <v>235</v>
      </c>
      <c r="BM254" s="199" t="s">
        <v>3460</v>
      </c>
    </row>
    <row r="255" spans="1:65" s="13" customFormat="1" ht="11.25">
      <c r="B255" s="201"/>
      <c r="C255" s="202"/>
      <c r="D255" s="203" t="s">
        <v>161</v>
      </c>
      <c r="E255" s="204" t="s">
        <v>1</v>
      </c>
      <c r="F255" s="205" t="s">
        <v>3461</v>
      </c>
      <c r="G255" s="202"/>
      <c r="H255" s="206">
        <v>42.3</v>
      </c>
      <c r="I255" s="207"/>
      <c r="J255" s="202"/>
      <c r="K255" s="202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161</v>
      </c>
      <c r="AU255" s="212" t="s">
        <v>87</v>
      </c>
      <c r="AV255" s="13" t="s">
        <v>87</v>
      </c>
      <c r="AW255" s="13" t="s">
        <v>34</v>
      </c>
      <c r="AX255" s="13" t="s">
        <v>85</v>
      </c>
      <c r="AY255" s="212" t="s">
        <v>152</v>
      </c>
    </row>
    <row r="256" spans="1:65" s="2" customFormat="1" ht="21.75" customHeight="1">
      <c r="A256" s="34"/>
      <c r="B256" s="35"/>
      <c r="C256" s="187" t="s">
        <v>518</v>
      </c>
      <c r="D256" s="187" t="s">
        <v>155</v>
      </c>
      <c r="E256" s="188" t="s">
        <v>569</v>
      </c>
      <c r="F256" s="189" t="s">
        <v>1586</v>
      </c>
      <c r="G256" s="190" t="s">
        <v>165</v>
      </c>
      <c r="H256" s="191">
        <v>42.3</v>
      </c>
      <c r="I256" s="192"/>
      <c r="J256" s="193">
        <f t="shared" ref="J256:J261" si="20">ROUND(I256*H256,2)</f>
        <v>0</v>
      </c>
      <c r="K256" s="194"/>
      <c r="L256" s="39"/>
      <c r="M256" s="195" t="s">
        <v>1</v>
      </c>
      <c r="N256" s="196" t="s">
        <v>42</v>
      </c>
      <c r="O256" s="71"/>
      <c r="P256" s="197">
        <f t="shared" ref="P256:P261" si="21">O256*H256</f>
        <v>0</v>
      </c>
      <c r="Q256" s="197">
        <v>0</v>
      </c>
      <c r="R256" s="197">
        <f t="shared" ref="R256:R261" si="22">Q256*H256</f>
        <v>0</v>
      </c>
      <c r="S256" s="197">
        <v>0</v>
      </c>
      <c r="T256" s="198">
        <f t="shared" ref="T256:T261" si="23"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235</v>
      </c>
      <c r="AT256" s="199" t="s">
        <v>155</v>
      </c>
      <c r="AU256" s="199" t="s">
        <v>87</v>
      </c>
      <c r="AY256" s="17" t="s">
        <v>152</v>
      </c>
      <c r="BE256" s="200">
        <f t="shared" ref="BE256:BE261" si="24">IF(N256="základní",J256,0)</f>
        <v>0</v>
      </c>
      <c r="BF256" s="200">
        <f t="shared" ref="BF256:BF261" si="25">IF(N256="snížená",J256,0)</f>
        <v>0</v>
      </c>
      <c r="BG256" s="200">
        <f t="shared" ref="BG256:BG261" si="26">IF(N256="zákl. přenesená",J256,0)</f>
        <v>0</v>
      </c>
      <c r="BH256" s="200">
        <f t="shared" ref="BH256:BH261" si="27">IF(N256="sníž. přenesená",J256,0)</f>
        <v>0</v>
      </c>
      <c r="BI256" s="200">
        <f t="shared" ref="BI256:BI261" si="28">IF(N256="nulová",J256,0)</f>
        <v>0</v>
      </c>
      <c r="BJ256" s="17" t="s">
        <v>85</v>
      </c>
      <c r="BK256" s="200">
        <f t="shared" ref="BK256:BK261" si="29">ROUND(I256*H256,2)</f>
        <v>0</v>
      </c>
      <c r="BL256" s="17" t="s">
        <v>235</v>
      </c>
      <c r="BM256" s="199" t="s">
        <v>3462</v>
      </c>
    </row>
    <row r="257" spans="1:65" s="2" customFormat="1" ht="24.2" customHeight="1">
      <c r="A257" s="34"/>
      <c r="B257" s="35"/>
      <c r="C257" s="187" t="s">
        <v>522</v>
      </c>
      <c r="D257" s="187" t="s">
        <v>155</v>
      </c>
      <c r="E257" s="188" t="s">
        <v>1594</v>
      </c>
      <c r="F257" s="189" t="s">
        <v>1595</v>
      </c>
      <c r="G257" s="190" t="s">
        <v>165</v>
      </c>
      <c r="H257" s="191">
        <v>42.3</v>
      </c>
      <c r="I257" s="192"/>
      <c r="J257" s="193">
        <f t="shared" si="20"/>
        <v>0</v>
      </c>
      <c r="K257" s="194"/>
      <c r="L257" s="39"/>
      <c r="M257" s="195" t="s">
        <v>1</v>
      </c>
      <c r="N257" s="196" t="s">
        <v>42</v>
      </c>
      <c r="O257" s="71"/>
      <c r="P257" s="197">
        <f t="shared" si="21"/>
        <v>0</v>
      </c>
      <c r="Q257" s="197">
        <v>1.2999999999999999E-4</v>
      </c>
      <c r="R257" s="197">
        <f t="shared" si="22"/>
        <v>5.4989999999999995E-3</v>
      </c>
      <c r="S257" s="197">
        <v>0</v>
      </c>
      <c r="T257" s="198">
        <f t="shared" si="2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235</v>
      </c>
      <c r="AT257" s="199" t="s">
        <v>155</v>
      </c>
      <c r="AU257" s="199" t="s">
        <v>87</v>
      </c>
      <c r="AY257" s="17" t="s">
        <v>152</v>
      </c>
      <c r="BE257" s="200">
        <f t="shared" si="24"/>
        <v>0</v>
      </c>
      <c r="BF257" s="200">
        <f t="shared" si="25"/>
        <v>0</v>
      </c>
      <c r="BG257" s="200">
        <f t="shared" si="26"/>
        <v>0</v>
      </c>
      <c r="BH257" s="200">
        <f t="shared" si="27"/>
        <v>0</v>
      </c>
      <c r="BI257" s="200">
        <f t="shared" si="28"/>
        <v>0</v>
      </c>
      <c r="BJ257" s="17" t="s">
        <v>85</v>
      </c>
      <c r="BK257" s="200">
        <f t="shared" si="29"/>
        <v>0</v>
      </c>
      <c r="BL257" s="17" t="s">
        <v>235</v>
      </c>
      <c r="BM257" s="199" t="s">
        <v>3463</v>
      </c>
    </row>
    <row r="258" spans="1:65" s="2" customFormat="1" ht="24.2" customHeight="1">
      <c r="A258" s="34"/>
      <c r="B258" s="35"/>
      <c r="C258" s="187" t="s">
        <v>528</v>
      </c>
      <c r="D258" s="187" t="s">
        <v>155</v>
      </c>
      <c r="E258" s="188" t="s">
        <v>579</v>
      </c>
      <c r="F258" s="189" t="s">
        <v>580</v>
      </c>
      <c r="G258" s="190" t="s">
        <v>165</v>
      </c>
      <c r="H258" s="191">
        <v>42.3</v>
      </c>
      <c r="I258" s="192"/>
      <c r="J258" s="193">
        <f t="shared" si="20"/>
        <v>0</v>
      </c>
      <c r="K258" s="194"/>
      <c r="L258" s="39"/>
      <c r="M258" s="195" t="s">
        <v>1</v>
      </c>
      <c r="N258" s="196" t="s">
        <v>42</v>
      </c>
      <c r="O258" s="71"/>
      <c r="P258" s="197">
        <f t="shared" si="21"/>
        <v>0</v>
      </c>
      <c r="Q258" s="197">
        <v>2.5000000000000001E-4</v>
      </c>
      <c r="R258" s="197">
        <f t="shared" si="22"/>
        <v>1.0574999999999999E-2</v>
      </c>
      <c r="S258" s="197">
        <v>0</v>
      </c>
      <c r="T258" s="198">
        <f t="shared" si="2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235</v>
      </c>
      <c r="AT258" s="199" t="s">
        <v>155</v>
      </c>
      <c r="AU258" s="199" t="s">
        <v>87</v>
      </c>
      <c r="AY258" s="17" t="s">
        <v>152</v>
      </c>
      <c r="BE258" s="200">
        <f t="shared" si="24"/>
        <v>0</v>
      </c>
      <c r="BF258" s="200">
        <f t="shared" si="25"/>
        <v>0</v>
      </c>
      <c r="BG258" s="200">
        <f t="shared" si="26"/>
        <v>0</v>
      </c>
      <c r="BH258" s="200">
        <f t="shared" si="27"/>
        <v>0</v>
      </c>
      <c r="BI258" s="200">
        <f t="shared" si="28"/>
        <v>0</v>
      </c>
      <c r="BJ258" s="17" t="s">
        <v>85</v>
      </c>
      <c r="BK258" s="200">
        <f t="shared" si="29"/>
        <v>0</v>
      </c>
      <c r="BL258" s="17" t="s">
        <v>235</v>
      </c>
      <c r="BM258" s="199" t="s">
        <v>3464</v>
      </c>
    </row>
    <row r="259" spans="1:65" s="2" customFormat="1" ht="24.2" customHeight="1">
      <c r="A259" s="34"/>
      <c r="B259" s="35"/>
      <c r="C259" s="187" t="s">
        <v>533</v>
      </c>
      <c r="D259" s="187" t="s">
        <v>155</v>
      </c>
      <c r="E259" s="188" t="s">
        <v>2734</v>
      </c>
      <c r="F259" s="189" t="s">
        <v>2735</v>
      </c>
      <c r="G259" s="190" t="s">
        <v>165</v>
      </c>
      <c r="H259" s="191">
        <v>6.3</v>
      </c>
      <c r="I259" s="192"/>
      <c r="J259" s="193">
        <f t="shared" si="20"/>
        <v>0</v>
      </c>
      <c r="K259" s="194"/>
      <c r="L259" s="39"/>
      <c r="M259" s="195" t="s">
        <v>1</v>
      </c>
      <c r="N259" s="196" t="s">
        <v>42</v>
      </c>
      <c r="O259" s="71"/>
      <c r="P259" s="197">
        <f t="shared" si="21"/>
        <v>0</v>
      </c>
      <c r="Q259" s="197">
        <v>6.0000000000000002E-5</v>
      </c>
      <c r="R259" s="197">
        <f t="shared" si="22"/>
        <v>3.7799999999999997E-4</v>
      </c>
      <c r="S259" s="197">
        <v>0</v>
      </c>
      <c r="T259" s="198">
        <f t="shared" si="2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9" t="s">
        <v>235</v>
      </c>
      <c r="AT259" s="199" t="s">
        <v>155</v>
      </c>
      <c r="AU259" s="199" t="s">
        <v>87</v>
      </c>
      <c r="AY259" s="17" t="s">
        <v>152</v>
      </c>
      <c r="BE259" s="200">
        <f t="shared" si="24"/>
        <v>0</v>
      </c>
      <c r="BF259" s="200">
        <f t="shared" si="25"/>
        <v>0</v>
      </c>
      <c r="BG259" s="200">
        <f t="shared" si="26"/>
        <v>0</v>
      </c>
      <c r="BH259" s="200">
        <f t="shared" si="27"/>
        <v>0</v>
      </c>
      <c r="BI259" s="200">
        <f t="shared" si="28"/>
        <v>0</v>
      </c>
      <c r="BJ259" s="17" t="s">
        <v>85</v>
      </c>
      <c r="BK259" s="200">
        <f t="shared" si="29"/>
        <v>0</v>
      </c>
      <c r="BL259" s="17" t="s">
        <v>235</v>
      </c>
      <c r="BM259" s="199" t="s">
        <v>3465</v>
      </c>
    </row>
    <row r="260" spans="1:65" s="2" customFormat="1" ht="16.5" customHeight="1">
      <c r="A260" s="34"/>
      <c r="B260" s="35"/>
      <c r="C260" s="187" t="s">
        <v>537</v>
      </c>
      <c r="D260" s="187" t="s">
        <v>155</v>
      </c>
      <c r="E260" s="188" t="s">
        <v>2730</v>
      </c>
      <c r="F260" s="189" t="s">
        <v>2731</v>
      </c>
      <c r="G260" s="190" t="s">
        <v>165</v>
      </c>
      <c r="H260" s="191">
        <v>6.3</v>
      </c>
      <c r="I260" s="192"/>
      <c r="J260" s="193">
        <f t="shared" si="20"/>
        <v>0</v>
      </c>
      <c r="K260" s="194"/>
      <c r="L260" s="39"/>
      <c r="M260" s="195" t="s">
        <v>1</v>
      </c>
      <c r="N260" s="196" t="s">
        <v>42</v>
      </c>
      <c r="O260" s="71"/>
      <c r="P260" s="197">
        <f t="shared" si="21"/>
        <v>0</v>
      </c>
      <c r="Q260" s="197">
        <v>0</v>
      </c>
      <c r="R260" s="197">
        <f t="shared" si="22"/>
        <v>0</v>
      </c>
      <c r="S260" s="197">
        <v>0</v>
      </c>
      <c r="T260" s="198">
        <f t="shared" si="2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235</v>
      </c>
      <c r="AT260" s="199" t="s">
        <v>155</v>
      </c>
      <c r="AU260" s="199" t="s">
        <v>87</v>
      </c>
      <c r="AY260" s="17" t="s">
        <v>152</v>
      </c>
      <c r="BE260" s="200">
        <f t="shared" si="24"/>
        <v>0</v>
      </c>
      <c r="BF260" s="200">
        <f t="shared" si="25"/>
        <v>0</v>
      </c>
      <c r="BG260" s="200">
        <f t="shared" si="26"/>
        <v>0</v>
      </c>
      <c r="BH260" s="200">
        <f t="shared" si="27"/>
        <v>0</v>
      </c>
      <c r="BI260" s="200">
        <f t="shared" si="28"/>
        <v>0</v>
      </c>
      <c r="BJ260" s="17" t="s">
        <v>85</v>
      </c>
      <c r="BK260" s="200">
        <f t="shared" si="29"/>
        <v>0</v>
      </c>
      <c r="BL260" s="17" t="s">
        <v>235</v>
      </c>
      <c r="BM260" s="199" t="s">
        <v>3466</v>
      </c>
    </row>
    <row r="261" spans="1:65" s="2" customFormat="1" ht="16.5" customHeight="1">
      <c r="A261" s="34"/>
      <c r="B261" s="35"/>
      <c r="C261" s="187" t="s">
        <v>541</v>
      </c>
      <c r="D261" s="187" t="s">
        <v>155</v>
      </c>
      <c r="E261" s="188" t="s">
        <v>2720</v>
      </c>
      <c r="F261" s="189" t="s">
        <v>2721</v>
      </c>
      <c r="G261" s="190" t="s">
        <v>165</v>
      </c>
      <c r="H261" s="191">
        <v>6.3</v>
      </c>
      <c r="I261" s="192"/>
      <c r="J261" s="193">
        <f t="shared" si="20"/>
        <v>0</v>
      </c>
      <c r="K261" s="194"/>
      <c r="L261" s="39"/>
      <c r="M261" s="195" t="s">
        <v>1</v>
      </c>
      <c r="N261" s="196" t="s">
        <v>42</v>
      </c>
      <c r="O261" s="71"/>
      <c r="P261" s="197">
        <f t="shared" si="21"/>
        <v>0</v>
      </c>
      <c r="Q261" s="197">
        <v>6.9999999999999994E-5</v>
      </c>
      <c r="R261" s="197">
        <f t="shared" si="22"/>
        <v>4.4099999999999993E-4</v>
      </c>
      <c r="S261" s="197">
        <v>0</v>
      </c>
      <c r="T261" s="198">
        <f t="shared" si="2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235</v>
      </c>
      <c r="AT261" s="199" t="s">
        <v>155</v>
      </c>
      <c r="AU261" s="199" t="s">
        <v>87</v>
      </c>
      <c r="AY261" s="17" t="s">
        <v>152</v>
      </c>
      <c r="BE261" s="200">
        <f t="shared" si="24"/>
        <v>0</v>
      </c>
      <c r="BF261" s="200">
        <f t="shared" si="25"/>
        <v>0</v>
      </c>
      <c r="BG261" s="200">
        <f t="shared" si="26"/>
        <v>0</v>
      </c>
      <c r="BH261" s="200">
        <f t="shared" si="27"/>
        <v>0</v>
      </c>
      <c r="BI261" s="200">
        <f t="shared" si="28"/>
        <v>0</v>
      </c>
      <c r="BJ261" s="17" t="s">
        <v>85</v>
      </c>
      <c r="BK261" s="200">
        <f t="shared" si="29"/>
        <v>0</v>
      </c>
      <c r="BL261" s="17" t="s">
        <v>235</v>
      </c>
      <c r="BM261" s="199" t="s">
        <v>3467</v>
      </c>
    </row>
    <row r="262" spans="1:65" s="13" customFormat="1" ht="11.25">
      <c r="B262" s="201"/>
      <c r="C262" s="202"/>
      <c r="D262" s="203" t="s">
        <v>161</v>
      </c>
      <c r="E262" s="204" t="s">
        <v>1</v>
      </c>
      <c r="F262" s="205" t="s">
        <v>3468</v>
      </c>
      <c r="G262" s="202"/>
      <c r="H262" s="206">
        <v>1.3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161</v>
      </c>
      <c r="AU262" s="212" t="s">
        <v>87</v>
      </c>
      <c r="AV262" s="13" t="s">
        <v>87</v>
      </c>
      <c r="AW262" s="13" t="s">
        <v>34</v>
      </c>
      <c r="AX262" s="13" t="s">
        <v>77</v>
      </c>
      <c r="AY262" s="212" t="s">
        <v>152</v>
      </c>
    </row>
    <row r="263" spans="1:65" s="13" customFormat="1" ht="11.25">
      <c r="B263" s="201"/>
      <c r="C263" s="202"/>
      <c r="D263" s="203" t="s">
        <v>161</v>
      </c>
      <c r="E263" s="204" t="s">
        <v>1</v>
      </c>
      <c r="F263" s="205" t="s">
        <v>3255</v>
      </c>
      <c r="G263" s="202"/>
      <c r="H263" s="206">
        <v>5</v>
      </c>
      <c r="I263" s="207"/>
      <c r="J263" s="202"/>
      <c r="K263" s="202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161</v>
      </c>
      <c r="AU263" s="212" t="s">
        <v>87</v>
      </c>
      <c r="AV263" s="13" t="s">
        <v>87</v>
      </c>
      <c r="AW263" s="13" t="s">
        <v>34</v>
      </c>
      <c r="AX263" s="13" t="s">
        <v>77</v>
      </c>
      <c r="AY263" s="212" t="s">
        <v>152</v>
      </c>
    </row>
    <row r="264" spans="1:65" s="14" customFormat="1" ht="11.25">
      <c r="B264" s="217"/>
      <c r="C264" s="218"/>
      <c r="D264" s="203" t="s">
        <v>161</v>
      </c>
      <c r="E264" s="219" t="s">
        <v>1</v>
      </c>
      <c r="F264" s="220" t="s">
        <v>203</v>
      </c>
      <c r="G264" s="218"/>
      <c r="H264" s="221">
        <v>6.3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161</v>
      </c>
      <c r="AU264" s="227" t="s">
        <v>87</v>
      </c>
      <c r="AV264" s="14" t="s">
        <v>159</v>
      </c>
      <c r="AW264" s="14" t="s">
        <v>34</v>
      </c>
      <c r="AX264" s="14" t="s">
        <v>85</v>
      </c>
      <c r="AY264" s="227" t="s">
        <v>152</v>
      </c>
    </row>
    <row r="265" spans="1:65" s="2" customFormat="1" ht="24.2" customHeight="1">
      <c r="A265" s="34"/>
      <c r="B265" s="35"/>
      <c r="C265" s="187" t="s">
        <v>547</v>
      </c>
      <c r="D265" s="187" t="s">
        <v>155</v>
      </c>
      <c r="E265" s="188" t="s">
        <v>2726</v>
      </c>
      <c r="F265" s="189" t="s">
        <v>2727</v>
      </c>
      <c r="G265" s="190" t="s">
        <v>165</v>
      </c>
      <c r="H265" s="191">
        <v>6.3</v>
      </c>
      <c r="I265" s="192"/>
      <c r="J265" s="193">
        <f>ROUND(I265*H265,2)</f>
        <v>0</v>
      </c>
      <c r="K265" s="194"/>
      <c r="L265" s="39"/>
      <c r="M265" s="195" t="s">
        <v>1</v>
      </c>
      <c r="N265" s="196" t="s">
        <v>42</v>
      </c>
      <c r="O265" s="71"/>
      <c r="P265" s="197">
        <f>O265*H265</f>
        <v>0</v>
      </c>
      <c r="Q265" s="197">
        <v>8.0000000000000007E-5</v>
      </c>
      <c r="R265" s="197">
        <f>Q265*H265</f>
        <v>5.04E-4</v>
      </c>
      <c r="S265" s="197">
        <v>0</v>
      </c>
      <c r="T265" s="19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9" t="s">
        <v>235</v>
      </c>
      <c r="AT265" s="199" t="s">
        <v>155</v>
      </c>
      <c r="AU265" s="199" t="s">
        <v>87</v>
      </c>
      <c r="AY265" s="17" t="s">
        <v>152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7" t="s">
        <v>85</v>
      </c>
      <c r="BK265" s="200">
        <f>ROUND(I265*H265,2)</f>
        <v>0</v>
      </c>
      <c r="BL265" s="17" t="s">
        <v>235</v>
      </c>
      <c r="BM265" s="199" t="s">
        <v>3469</v>
      </c>
    </row>
    <row r="266" spans="1:65" s="2" customFormat="1" ht="24.2" customHeight="1">
      <c r="A266" s="34"/>
      <c r="B266" s="35"/>
      <c r="C266" s="187" t="s">
        <v>553</v>
      </c>
      <c r="D266" s="187" t="s">
        <v>155</v>
      </c>
      <c r="E266" s="188" t="s">
        <v>2738</v>
      </c>
      <c r="F266" s="189" t="s">
        <v>2739</v>
      </c>
      <c r="G266" s="190" t="s">
        <v>165</v>
      </c>
      <c r="H266" s="191">
        <v>6.3</v>
      </c>
      <c r="I266" s="192"/>
      <c r="J266" s="193">
        <f>ROUND(I266*H266,2)</f>
        <v>0</v>
      </c>
      <c r="K266" s="194"/>
      <c r="L266" s="39"/>
      <c r="M266" s="195" t="s">
        <v>1</v>
      </c>
      <c r="N266" s="196" t="s">
        <v>42</v>
      </c>
      <c r="O266" s="71"/>
      <c r="P266" s="197">
        <f>O266*H266</f>
        <v>0</v>
      </c>
      <c r="Q266" s="197">
        <v>1.3999999999999999E-4</v>
      </c>
      <c r="R266" s="197">
        <f>Q266*H266</f>
        <v>8.8199999999999986E-4</v>
      </c>
      <c r="S266" s="197">
        <v>0</v>
      </c>
      <c r="T266" s="19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235</v>
      </c>
      <c r="AT266" s="199" t="s">
        <v>155</v>
      </c>
      <c r="AU266" s="199" t="s">
        <v>87</v>
      </c>
      <c r="AY266" s="17" t="s">
        <v>152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7" t="s">
        <v>85</v>
      </c>
      <c r="BK266" s="200">
        <f>ROUND(I266*H266,2)</f>
        <v>0</v>
      </c>
      <c r="BL266" s="17" t="s">
        <v>235</v>
      </c>
      <c r="BM266" s="199" t="s">
        <v>3470</v>
      </c>
    </row>
    <row r="267" spans="1:65" s="2" customFormat="1" ht="24.2" customHeight="1">
      <c r="A267" s="34"/>
      <c r="B267" s="35"/>
      <c r="C267" s="187" t="s">
        <v>557</v>
      </c>
      <c r="D267" s="187" t="s">
        <v>155</v>
      </c>
      <c r="E267" s="188" t="s">
        <v>2742</v>
      </c>
      <c r="F267" s="189" t="s">
        <v>2743</v>
      </c>
      <c r="G267" s="190" t="s">
        <v>165</v>
      </c>
      <c r="H267" s="191">
        <v>6.3</v>
      </c>
      <c r="I267" s="192"/>
      <c r="J267" s="193">
        <f>ROUND(I267*H267,2)</f>
        <v>0</v>
      </c>
      <c r="K267" s="194"/>
      <c r="L267" s="39"/>
      <c r="M267" s="195" t="s">
        <v>1</v>
      </c>
      <c r="N267" s="196" t="s">
        <v>42</v>
      </c>
      <c r="O267" s="71"/>
      <c r="P267" s="197">
        <f>O267*H267</f>
        <v>0</v>
      </c>
      <c r="Q267" s="197">
        <v>1.2E-4</v>
      </c>
      <c r="R267" s="197">
        <f>Q267*H267</f>
        <v>7.5599999999999994E-4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235</v>
      </c>
      <c r="AT267" s="199" t="s">
        <v>155</v>
      </c>
      <c r="AU267" s="199" t="s">
        <v>87</v>
      </c>
      <c r="AY267" s="17" t="s">
        <v>152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85</v>
      </c>
      <c r="BK267" s="200">
        <f>ROUND(I267*H267,2)</f>
        <v>0</v>
      </c>
      <c r="BL267" s="17" t="s">
        <v>235</v>
      </c>
      <c r="BM267" s="199" t="s">
        <v>3471</v>
      </c>
    </row>
    <row r="268" spans="1:65" s="2" customFormat="1" ht="24.2" customHeight="1">
      <c r="A268" s="34"/>
      <c r="B268" s="35"/>
      <c r="C268" s="187" t="s">
        <v>563</v>
      </c>
      <c r="D268" s="187" t="s">
        <v>155</v>
      </c>
      <c r="E268" s="188" t="s">
        <v>2746</v>
      </c>
      <c r="F268" s="189" t="s">
        <v>2747</v>
      </c>
      <c r="G268" s="190" t="s">
        <v>165</v>
      </c>
      <c r="H268" s="191">
        <v>6.3</v>
      </c>
      <c r="I268" s="192"/>
      <c r="J268" s="193">
        <f>ROUND(I268*H268,2)</f>
        <v>0</v>
      </c>
      <c r="K268" s="194"/>
      <c r="L268" s="39"/>
      <c r="M268" s="195" t="s">
        <v>1</v>
      </c>
      <c r="N268" s="196" t="s">
        <v>42</v>
      </c>
      <c r="O268" s="71"/>
      <c r="P268" s="197">
        <f>O268*H268</f>
        <v>0</v>
      </c>
      <c r="Q268" s="197">
        <v>1.2E-4</v>
      </c>
      <c r="R268" s="197">
        <f>Q268*H268</f>
        <v>7.5599999999999994E-4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235</v>
      </c>
      <c r="AT268" s="199" t="s">
        <v>155</v>
      </c>
      <c r="AU268" s="199" t="s">
        <v>87</v>
      </c>
      <c r="AY268" s="17" t="s">
        <v>152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7" t="s">
        <v>85</v>
      </c>
      <c r="BK268" s="200">
        <f>ROUND(I268*H268,2)</f>
        <v>0</v>
      </c>
      <c r="BL268" s="17" t="s">
        <v>235</v>
      </c>
      <c r="BM268" s="199" t="s">
        <v>3472</v>
      </c>
    </row>
    <row r="269" spans="1:65" s="12" customFormat="1" ht="22.9" customHeight="1">
      <c r="B269" s="171"/>
      <c r="C269" s="172"/>
      <c r="D269" s="173" t="s">
        <v>76</v>
      </c>
      <c r="E269" s="185" t="s">
        <v>2749</v>
      </c>
      <c r="F269" s="185" t="s">
        <v>2750</v>
      </c>
      <c r="G269" s="172"/>
      <c r="H269" s="172"/>
      <c r="I269" s="175"/>
      <c r="J269" s="186">
        <f>BK269</f>
        <v>0</v>
      </c>
      <c r="K269" s="172"/>
      <c r="L269" s="177"/>
      <c r="M269" s="178"/>
      <c r="N269" s="179"/>
      <c r="O269" s="179"/>
      <c r="P269" s="180">
        <f>SUM(P270:P286)</f>
        <v>0</v>
      </c>
      <c r="Q269" s="179"/>
      <c r="R269" s="180">
        <f>SUM(R270:R286)</f>
        <v>0.71516874000000008</v>
      </c>
      <c r="S269" s="179"/>
      <c r="T269" s="181">
        <f>SUM(T270:T286)</f>
        <v>0.10359921</v>
      </c>
      <c r="AR269" s="182" t="s">
        <v>87</v>
      </c>
      <c r="AT269" s="183" t="s">
        <v>76</v>
      </c>
      <c r="AU269" s="183" t="s">
        <v>85</v>
      </c>
      <c r="AY269" s="182" t="s">
        <v>152</v>
      </c>
      <c r="BK269" s="184">
        <f>SUM(BK270:BK286)</f>
        <v>0</v>
      </c>
    </row>
    <row r="270" spans="1:65" s="2" customFormat="1" ht="16.5" customHeight="1">
      <c r="A270" s="34"/>
      <c r="B270" s="35"/>
      <c r="C270" s="187" t="s">
        <v>568</v>
      </c>
      <c r="D270" s="187" t="s">
        <v>155</v>
      </c>
      <c r="E270" s="188" t="s">
        <v>2752</v>
      </c>
      <c r="F270" s="189" t="s">
        <v>2753</v>
      </c>
      <c r="G270" s="190" t="s">
        <v>165</v>
      </c>
      <c r="H270" s="191">
        <v>56.7</v>
      </c>
      <c r="I270" s="192"/>
      <c r="J270" s="193">
        <f>ROUND(I270*H270,2)</f>
        <v>0</v>
      </c>
      <c r="K270" s="194"/>
      <c r="L270" s="39"/>
      <c r="M270" s="195" t="s">
        <v>1</v>
      </c>
      <c r="N270" s="196" t="s">
        <v>42</v>
      </c>
      <c r="O270" s="71"/>
      <c r="P270" s="197">
        <f>O270*H270</f>
        <v>0</v>
      </c>
      <c r="Q270" s="197">
        <v>0</v>
      </c>
      <c r="R270" s="197">
        <f>Q270*H270</f>
        <v>0</v>
      </c>
      <c r="S270" s="197">
        <v>0</v>
      </c>
      <c r="T270" s="19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235</v>
      </c>
      <c r="AT270" s="199" t="s">
        <v>155</v>
      </c>
      <c r="AU270" s="199" t="s">
        <v>87</v>
      </c>
      <c r="AY270" s="17" t="s">
        <v>152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7" t="s">
        <v>85</v>
      </c>
      <c r="BK270" s="200">
        <f>ROUND(I270*H270,2)</f>
        <v>0</v>
      </c>
      <c r="BL270" s="17" t="s">
        <v>235</v>
      </c>
      <c r="BM270" s="199" t="s">
        <v>3473</v>
      </c>
    </row>
    <row r="271" spans="1:65" s="2" customFormat="1" ht="16.5" customHeight="1">
      <c r="A271" s="34"/>
      <c r="B271" s="35"/>
      <c r="C271" s="228" t="s">
        <v>574</v>
      </c>
      <c r="D271" s="228" t="s">
        <v>263</v>
      </c>
      <c r="E271" s="229" t="s">
        <v>2756</v>
      </c>
      <c r="F271" s="230" t="s">
        <v>2757</v>
      </c>
      <c r="G271" s="231" t="s">
        <v>165</v>
      </c>
      <c r="H271" s="232">
        <v>59.534999999999997</v>
      </c>
      <c r="I271" s="233"/>
      <c r="J271" s="234">
        <f>ROUND(I271*H271,2)</f>
        <v>0</v>
      </c>
      <c r="K271" s="235"/>
      <c r="L271" s="236"/>
      <c r="M271" s="237" t="s">
        <v>1</v>
      </c>
      <c r="N271" s="238" t="s">
        <v>42</v>
      </c>
      <c r="O271" s="71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285</v>
      </c>
      <c r="AT271" s="199" t="s">
        <v>263</v>
      </c>
      <c r="AU271" s="199" t="s">
        <v>87</v>
      </c>
      <c r="AY271" s="17" t="s">
        <v>152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85</v>
      </c>
      <c r="BK271" s="200">
        <f>ROUND(I271*H271,2)</f>
        <v>0</v>
      </c>
      <c r="BL271" s="17" t="s">
        <v>235</v>
      </c>
      <c r="BM271" s="199" t="s">
        <v>3474</v>
      </c>
    </row>
    <row r="272" spans="1:65" s="13" customFormat="1" ht="11.25">
      <c r="B272" s="201"/>
      <c r="C272" s="202"/>
      <c r="D272" s="203" t="s">
        <v>161</v>
      </c>
      <c r="E272" s="202"/>
      <c r="F272" s="205" t="s">
        <v>3475</v>
      </c>
      <c r="G272" s="202"/>
      <c r="H272" s="206">
        <v>59.534999999999997</v>
      </c>
      <c r="I272" s="207"/>
      <c r="J272" s="202"/>
      <c r="K272" s="202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161</v>
      </c>
      <c r="AU272" s="212" t="s">
        <v>87</v>
      </c>
      <c r="AV272" s="13" t="s">
        <v>87</v>
      </c>
      <c r="AW272" s="13" t="s">
        <v>4</v>
      </c>
      <c r="AX272" s="13" t="s">
        <v>85</v>
      </c>
      <c r="AY272" s="212" t="s">
        <v>152</v>
      </c>
    </row>
    <row r="273" spans="1:65" s="2" customFormat="1" ht="24.2" customHeight="1">
      <c r="A273" s="34"/>
      <c r="B273" s="35"/>
      <c r="C273" s="187" t="s">
        <v>578</v>
      </c>
      <c r="D273" s="187" t="s">
        <v>155</v>
      </c>
      <c r="E273" s="188" t="s">
        <v>2761</v>
      </c>
      <c r="F273" s="189" t="s">
        <v>3476</v>
      </c>
      <c r="G273" s="190" t="s">
        <v>165</v>
      </c>
      <c r="H273" s="191">
        <v>30</v>
      </c>
      <c r="I273" s="192"/>
      <c r="J273" s="193">
        <f>ROUND(I273*H273,2)</f>
        <v>0</v>
      </c>
      <c r="K273" s="194"/>
      <c r="L273" s="39"/>
      <c r="M273" s="195" t="s">
        <v>1</v>
      </c>
      <c r="N273" s="196" t="s">
        <v>42</v>
      </c>
      <c r="O273" s="71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235</v>
      </c>
      <c r="AT273" s="199" t="s">
        <v>155</v>
      </c>
      <c r="AU273" s="199" t="s">
        <v>87</v>
      </c>
      <c r="AY273" s="17" t="s">
        <v>152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85</v>
      </c>
      <c r="BK273" s="200">
        <f>ROUND(I273*H273,2)</f>
        <v>0</v>
      </c>
      <c r="BL273" s="17" t="s">
        <v>235</v>
      </c>
      <c r="BM273" s="199" t="s">
        <v>3477</v>
      </c>
    </row>
    <row r="274" spans="1:65" s="2" customFormat="1" ht="16.5" customHeight="1">
      <c r="A274" s="34"/>
      <c r="B274" s="35"/>
      <c r="C274" s="228" t="s">
        <v>583</v>
      </c>
      <c r="D274" s="228" t="s">
        <v>263</v>
      </c>
      <c r="E274" s="229" t="s">
        <v>2756</v>
      </c>
      <c r="F274" s="230" t="s">
        <v>2757</v>
      </c>
      <c r="G274" s="231" t="s">
        <v>165</v>
      </c>
      <c r="H274" s="232">
        <v>31.5</v>
      </c>
      <c r="I274" s="233"/>
      <c r="J274" s="234">
        <f>ROUND(I274*H274,2)</f>
        <v>0</v>
      </c>
      <c r="K274" s="235"/>
      <c r="L274" s="236"/>
      <c r="M274" s="237" t="s">
        <v>1</v>
      </c>
      <c r="N274" s="238" t="s">
        <v>42</v>
      </c>
      <c r="O274" s="71"/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285</v>
      </c>
      <c r="AT274" s="199" t="s">
        <v>263</v>
      </c>
      <c r="AU274" s="199" t="s">
        <v>87</v>
      </c>
      <c r="AY274" s="17" t="s">
        <v>152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7" t="s">
        <v>85</v>
      </c>
      <c r="BK274" s="200">
        <f>ROUND(I274*H274,2)</f>
        <v>0</v>
      </c>
      <c r="BL274" s="17" t="s">
        <v>235</v>
      </c>
      <c r="BM274" s="199" t="s">
        <v>3478</v>
      </c>
    </row>
    <row r="275" spans="1:65" s="13" customFormat="1" ht="11.25">
      <c r="B275" s="201"/>
      <c r="C275" s="202"/>
      <c r="D275" s="203" t="s">
        <v>161</v>
      </c>
      <c r="E275" s="202"/>
      <c r="F275" s="205" t="s">
        <v>3479</v>
      </c>
      <c r="G275" s="202"/>
      <c r="H275" s="206">
        <v>31.5</v>
      </c>
      <c r="I275" s="207"/>
      <c r="J275" s="202"/>
      <c r="K275" s="202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161</v>
      </c>
      <c r="AU275" s="212" t="s">
        <v>87</v>
      </c>
      <c r="AV275" s="13" t="s">
        <v>87</v>
      </c>
      <c r="AW275" s="13" t="s">
        <v>4</v>
      </c>
      <c r="AX275" s="13" t="s">
        <v>85</v>
      </c>
      <c r="AY275" s="212" t="s">
        <v>152</v>
      </c>
    </row>
    <row r="276" spans="1:65" s="2" customFormat="1" ht="16.5" customHeight="1">
      <c r="A276" s="34"/>
      <c r="B276" s="35"/>
      <c r="C276" s="187" t="s">
        <v>588</v>
      </c>
      <c r="D276" s="187" t="s">
        <v>155</v>
      </c>
      <c r="E276" s="188" t="s">
        <v>3480</v>
      </c>
      <c r="F276" s="189" t="s">
        <v>3481</v>
      </c>
      <c r="G276" s="190" t="s">
        <v>165</v>
      </c>
      <c r="H276" s="191">
        <v>291.82499999999999</v>
      </c>
      <c r="I276" s="192"/>
      <c r="J276" s="193">
        <f>ROUND(I276*H276,2)</f>
        <v>0</v>
      </c>
      <c r="K276" s="194"/>
      <c r="L276" s="39"/>
      <c r="M276" s="195" t="s">
        <v>1</v>
      </c>
      <c r="N276" s="196" t="s">
        <v>42</v>
      </c>
      <c r="O276" s="71"/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235</v>
      </c>
      <c r="AT276" s="199" t="s">
        <v>155</v>
      </c>
      <c r="AU276" s="199" t="s">
        <v>87</v>
      </c>
      <c r="AY276" s="17" t="s">
        <v>152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85</v>
      </c>
      <c r="BK276" s="200">
        <f>ROUND(I276*H276,2)</f>
        <v>0</v>
      </c>
      <c r="BL276" s="17" t="s">
        <v>235</v>
      </c>
      <c r="BM276" s="199" t="s">
        <v>3482</v>
      </c>
    </row>
    <row r="277" spans="1:65" s="13" customFormat="1" ht="11.25">
      <c r="B277" s="201"/>
      <c r="C277" s="202"/>
      <c r="D277" s="203" t="s">
        <v>161</v>
      </c>
      <c r="E277" s="204" t="s">
        <v>1</v>
      </c>
      <c r="F277" s="205" t="s">
        <v>3483</v>
      </c>
      <c r="G277" s="202"/>
      <c r="H277" s="206">
        <v>291.82499999999999</v>
      </c>
      <c r="I277" s="207"/>
      <c r="J277" s="202"/>
      <c r="K277" s="202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161</v>
      </c>
      <c r="AU277" s="212" t="s">
        <v>87</v>
      </c>
      <c r="AV277" s="13" t="s">
        <v>87</v>
      </c>
      <c r="AW277" s="13" t="s">
        <v>34</v>
      </c>
      <c r="AX277" s="13" t="s">
        <v>85</v>
      </c>
      <c r="AY277" s="212" t="s">
        <v>152</v>
      </c>
    </row>
    <row r="278" spans="1:65" s="2" customFormat="1" ht="24.2" customHeight="1">
      <c r="A278" s="34"/>
      <c r="B278" s="35"/>
      <c r="C278" s="187" t="s">
        <v>592</v>
      </c>
      <c r="D278" s="187" t="s">
        <v>155</v>
      </c>
      <c r="E278" s="188" t="s">
        <v>3484</v>
      </c>
      <c r="F278" s="189" t="s">
        <v>3485</v>
      </c>
      <c r="G278" s="190" t="s">
        <v>165</v>
      </c>
      <c r="H278" s="191">
        <v>42.366</v>
      </c>
      <c r="I278" s="192"/>
      <c r="J278" s="193">
        <f t="shared" ref="J278:J286" si="30">ROUND(I278*H278,2)</f>
        <v>0</v>
      </c>
      <c r="K278" s="194"/>
      <c r="L278" s="39"/>
      <c r="M278" s="195" t="s">
        <v>1</v>
      </c>
      <c r="N278" s="196" t="s">
        <v>42</v>
      </c>
      <c r="O278" s="71"/>
      <c r="P278" s="197">
        <f t="shared" ref="P278:P286" si="31">O278*H278</f>
        <v>0</v>
      </c>
      <c r="Q278" s="197">
        <v>0</v>
      </c>
      <c r="R278" s="197">
        <f t="shared" ref="R278:R286" si="32">Q278*H278</f>
        <v>0</v>
      </c>
      <c r="S278" s="197">
        <v>0</v>
      </c>
      <c r="T278" s="198">
        <f t="shared" ref="T278:T286" si="33"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235</v>
      </c>
      <c r="AT278" s="199" t="s">
        <v>155</v>
      </c>
      <c r="AU278" s="199" t="s">
        <v>87</v>
      </c>
      <c r="AY278" s="17" t="s">
        <v>152</v>
      </c>
      <c r="BE278" s="200">
        <f t="shared" ref="BE278:BE286" si="34">IF(N278="základní",J278,0)</f>
        <v>0</v>
      </c>
      <c r="BF278" s="200">
        <f t="shared" ref="BF278:BF286" si="35">IF(N278="snížená",J278,0)</f>
        <v>0</v>
      </c>
      <c r="BG278" s="200">
        <f t="shared" ref="BG278:BG286" si="36">IF(N278="zákl. přenesená",J278,0)</f>
        <v>0</v>
      </c>
      <c r="BH278" s="200">
        <f t="shared" ref="BH278:BH286" si="37">IF(N278="sníž. přenesená",J278,0)</f>
        <v>0</v>
      </c>
      <c r="BI278" s="200">
        <f t="shared" ref="BI278:BI286" si="38">IF(N278="nulová",J278,0)</f>
        <v>0</v>
      </c>
      <c r="BJ278" s="17" t="s">
        <v>85</v>
      </c>
      <c r="BK278" s="200">
        <f t="shared" ref="BK278:BK286" si="39">ROUND(I278*H278,2)</f>
        <v>0</v>
      </c>
      <c r="BL278" s="17" t="s">
        <v>235</v>
      </c>
      <c r="BM278" s="199" t="s">
        <v>3486</v>
      </c>
    </row>
    <row r="279" spans="1:65" s="2" customFormat="1" ht="16.5" customHeight="1">
      <c r="A279" s="34"/>
      <c r="B279" s="35"/>
      <c r="C279" s="187" t="s">
        <v>920</v>
      </c>
      <c r="D279" s="187" t="s">
        <v>155</v>
      </c>
      <c r="E279" s="188" t="s">
        <v>2769</v>
      </c>
      <c r="F279" s="189" t="s">
        <v>3487</v>
      </c>
      <c r="G279" s="190" t="s">
        <v>165</v>
      </c>
      <c r="H279" s="191">
        <v>291.82499999999999</v>
      </c>
      <c r="I279" s="192"/>
      <c r="J279" s="193">
        <f t="shared" si="30"/>
        <v>0</v>
      </c>
      <c r="K279" s="194"/>
      <c r="L279" s="39"/>
      <c r="M279" s="195" t="s">
        <v>1</v>
      </c>
      <c r="N279" s="196" t="s">
        <v>42</v>
      </c>
      <c r="O279" s="71"/>
      <c r="P279" s="197">
        <f t="shared" si="31"/>
        <v>0</v>
      </c>
      <c r="Q279" s="197">
        <v>1E-3</v>
      </c>
      <c r="R279" s="197">
        <f t="shared" si="32"/>
        <v>0.291825</v>
      </c>
      <c r="S279" s="197">
        <v>3.1E-4</v>
      </c>
      <c r="T279" s="198">
        <f t="shared" si="33"/>
        <v>9.0465749999999998E-2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235</v>
      </c>
      <c r="AT279" s="199" t="s">
        <v>155</v>
      </c>
      <c r="AU279" s="199" t="s">
        <v>87</v>
      </c>
      <c r="AY279" s="17" t="s">
        <v>152</v>
      </c>
      <c r="BE279" s="200">
        <f t="shared" si="34"/>
        <v>0</v>
      </c>
      <c r="BF279" s="200">
        <f t="shared" si="35"/>
        <v>0</v>
      </c>
      <c r="BG279" s="200">
        <f t="shared" si="36"/>
        <v>0</v>
      </c>
      <c r="BH279" s="200">
        <f t="shared" si="37"/>
        <v>0</v>
      </c>
      <c r="BI279" s="200">
        <f t="shared" si="38"/>
        <v>0</v>
      </c>
      <c r="BJ279" s="17" t="s">
        <v>85</v>
      </c>
      <c r="BK279" s="200">
        <f t="shared" si="39"/>
        <v>0</v>
      </c>
      <c r="BL279" s="17" t="s">
        <v>235</v>
      </c>
      <c r="BM279" s="199" t="s">
        <v>3488</v>
      </c>
    </row>
    <row r="280" spans="1:65" s="2" customFormat="1" ht="24.2" customHeight="1">
      <c r="A280" s="34"/>
      <c r="B280" s="35"/>
      <c r="C280" s="187" t="s">
        <v>924</v>
      </c>
      <c r="D280" s="187" t="s">
        <v>155</v>
      </c>
      <c r="E280" s="188" t="s">
        <v>3489</v>
      </c>
      <c r="F280" s="189" t="s">
        <v>3490</v>
      </c>
      <c r="G280" s="190" t="s">
        <v>165</v>
      </c>
      <c r="H280" s="191">
        <v>42.366</v>
      </c>
      <c r="I280" s="192"/>
      <c r="J280" s="193">
        <f t="shared" si="30"/>
        <v>0</v>
      </c>
      <c r="K280" s="194"/>
      <c r="L280" s="39"/>
      <c r="M280" s="195" t="s">
        <v>1</v>
      </c>
      <c r="N280" s="196" t="s">
        <v>42</v>
      </c>
      <c r="O280" s="71"/>
      <c r="P280" s="197">
        <f t="shared" si="31"/>
        <v>0</v>
      </c>
      <c r="Q280" s="197">
        <v>1E-3</v>
      </c>
      <c r="R280" s="197">
        <f t="shared" si="32"/>
        <v>4.2366000000000001E-2</v>
      </c>
      <c r="S280" s="197">
        <v>3.1E-4</v>
      </c>
      <c r="T280" s="198">
        <f t="shared" si="33"/>
        <v>1.313346E-2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235</v>
      </c>
      <c r="AT280" s="199" t="s">
        <v>155</v>
      </c>
      <c r="AU280" s="199" t="s">
        <v>87</v>
      </c>
      <c r="AY280" s="17" t="s">
        <v>152</v>
      </c>
      <c r="BE280" s="200">
        <f t="shared" si="34"/>
        <v>0</v>
      </c>
      <c r="BF280" s="200">
        <f t="shared" si="35"/>
        <v>0</v>
      </c>
      <c r="BG280" s="200">
        <f t="shared" si="36"/>
        <v>0</v>
      </c>
      <c r="BH280" s="200">
        <f t="shared" si="37"/>
        <v>0</v>
      </c>
      <c r="BI280" s="200">
        <f t="shared" si="38"/>
        <v>0</v>
      </c>
      <c r="BJ280" s="17" t="s">
        <v>85</v>
      </c>
      <c r="BK280" s="200">
        <f t="shared" si="39"/>
        <v>0</v>
      </c>
      <c r="BL280" s="17" t="s">
        <v>235</v>
      </c>
      <c r="BM280" s="199" t="s">
        <v>3491</v>
      </c>
    </row>
    <row r="281" spans="1:65" s="2" customFormat="1" ht="24.2" customHeight="1">
      <c r="A281" s="34"/>
      <c r="B281" s="35"/>
      <c r="C281" s="187" t="s">
        <v>929</v>
      </c>
      <c r="D281" s="187" t="s">
        <v>155</v>
      </c>
      <c r="E281" s="188" t="s">
        <v>2775</v>
      </c>
      <c r="F281" s="189" t="s">
        <v>3492</v>
      </c>
      <c r="G281" s="190" t="s">
        <v>165</v>
      </c>
      <c r="H281" s="191">
        <v>291.82499999999999</v>
      </c>
      <c r="I281" s="192"/>
      <c r="J281" s="193">
        <f t="shared" si="30"/>
        <v>0</v>
      </c>
      <c r="K281" s="194"/>
      <c r="L281" s="39"/>
      <c r="M281" s="195" t="s">
        <v>1</v>
      </c>
      <c r="N281" s="196" t="s">
        <v>42</v>
      </c>
      <c r="O281" s="71"/>
      <c r="P281" s="197">
        <f t="shared" si="31"/>
        <v>0</v>
      </c>
      <c r="Q281" s="197">
        <v>0</v>
      </c>
      <c r="R281" s="197">
        <f t="shared" si="32"/>
        <v>0</v>
      </c>
      <c r="S281" s="197">
        <v>0</v>
      </c>
      <c r="T281" s="198">
        <f t="shared" si="3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235</v>
      </c>
      <c r="AT281" s="199" t="s">
        <v>155</v>
      </c>
      <c r="AU281" s="199" t="s">
        <v>87</v>
      </c>
      <c r="AY281" s="17" t="s">
        <v>152</v>
      </c>
      <c r="BE281" s="200">
        <f t="shared" si="34"/>
        <v>0</v>
      </c>
      <c r="BF281" s="200">
        <f t="shared" si="35"/>
        <v>0</v>
      </c>
      <c r="BG281" s="200">
        <f t="shared" si="36"/>
        <v>0</v>
      </c>
      <c r="BH281" s="200">
        <f t="shared" si="37"/>
        <v>0</v>
      </c>
      <c r="BI281" s="200">
        <f t="shared" si="38"/>
        <v>0</v>
      </c>
      <c r="BJ281" s="17" t="s">
        <v>85</v>
      </c>
      <c r="BK281" s="200">
        <f t="shared" si="39"/>
        <v>0</v>
      </c>
      <c r="BL281" s="17" t="s">
        <v>235</v>
      </c>
      <c r="BM281" s="199" t="s">
        <v>3493</v>
      </c>
    </row>
    <row r="282" spans="1:65" s="2" customFormat="1" ht="24.2" customHeight="1">
      <c r="A282" s="34"/>
      <c r="B282" s="35"/>
      <c r="C282" s="187" t="s">
        <v>934</v>
      </c>
      <c r="D282" s="187" t="s">
        <v>155</v>
      </c>
      <c r="E282" s="188" t="s">
        <v>3494</v>
      </c>
      <c r="F282" s="189" t="s">
        <v>3495</v>
      </c>
      <c r="G282" s="190" t="s">
        <v>165</v>
      </c>
      <c r="H282" s="191">
        <v>42.366</v>
      </c>
      <c r="I282" s="192"/>
      <c r="J282" s="193">
        <f t="shared" si="30"/>
        <v>0</v>
      </c>
      <c r="K282" s="194"/>
      <c r="L282" s="39"/>
      <c r="M282" s="195" t="s">
        <v>1</v>
      </c>
      <c r="N282" s="196" t="s">
        <v>42</v>
      </c>
      <c r="O282" s="71"/>
      <c r="P282" s="197">
        <f t="shared" si="31"/>
        <v>0</v>
      </c>
      <c r="Q282" s="197">
        <v>0</v>
      </c>
      <c r="R282" s="197">
        <f t="shared" si="32"/>
        <v>0</v>
      </c>
      <c r="S282" s="197">
        <v>0</v>
      </c>
      <c r="T282" s="198">
        <f t="shared" si="3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9" t="s">
        <v>235</v>
      </c>
      <c r="AT282" s="199" t="s">
        <v>155</v>
      </c>
      <c r="AU282" s="199" t="s">
        <v>87</v>
      </c>
      <c r="AY282" s="17" t="s">
        <v>152</v>
      </c>
      <c r="BE282" s="200">
        <f t="shared" si="34"/>
        <v>0</v>
      </c>
      <c r="BF282" s="200">
        <f t="shared" si="35"/>
        <v>0</v>
      </c>
      <c r="BG282" s="200">
        <f t="shared" si="36"/>
        <v>0</v>
      </c>
      <c r="BH282" s="200">
        <f t="shared" si="37"/>
        <v>0</v>
      </c>
      <c r="BI282" s="200">
        <f t="shared" si="38"/>
        <v>0</v>
      </c>
      <c r="BJ282" s="17" t="s">
        <v>85</v>
      </c>
      <c r="BK282" s="200">
        <f t="shared" si="39"/>
        <v>0</v>
      </c>
      <c r="BL282" s="17" t="s">
        <v>235</v>
      </c>
      <c r="BM282" s="199" t="s">
        <v>3496</v>
      </c>
    </row>
    <row r="283" spans="1:65" s="2" customFormat="1" ht="24.2" customHeight="1">
      <c r="A283" s="34"/>
      <c r="B283" s="35"/>
      <c r="C283" s="187" t="s">
        <v>940</v>
      </c>
      <c r="D283" s="187" t="s">
        <v>155</v>
      </c>
      <c r="E283" s="188" t="s">
        <v>3497</v>
      </c>
      <c r="F283" s="189" t="s">
        <v>3498</v>
      </c>
      <c r="G283" s="190" t="s">
        <v>165</v>
      </c>
      <c r="H283" s="191">
        <v>291.82499999999999</v>
      </c>
      <c r="I283" s="192"/>
      <c r="J283" s="193">
        <f t="shared" si="30"/>
        <v>0</v>
      </c>
      <c r="K283" s="194"/>
      <c r="L283" s="39"/>
      <c r="M283" s="195" t="s">
        <v>1</v>
      </c>
      <c r="N283" s="196" t="s">
        <v>42</v>
      </c>
      <c r="O283" s="71"/>
      <c r="P283" s="197">
        <f t="shared" si="31"/>
        <v>0</v>
      </c>
      <c r="Q283" s="197">
        <v>7.3999999999999999E-4</v>
      </c>
      <c r="R283" s="197">
        <f t="shared" si="32"/>
        <v>0.21595049999999999</v>
      </c>
      <c r="S283" s="197">
        <v>0</v>
      </c>
      <c r="T283" s="198">
        <f t="shared" si="33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9" t="s">
        <v>235</v>
      </c>
      <c r="AT283" s="199" t="s">
        <v>155</v>
      </c>
      <c r="AU283" s="199" t="s">
        <v>87</v>
      </c>
      <c r="AY283" s="17" t="s">
        <v>152</v>
      </c>
      <c r="BE283" s="200">
        <f t="shared" si="34"/>
        <v>0</v>
      </c>
      <c r="BF283" s="200">
        <f t="shared" si="35"/>
        <v>0</v>
      </c>
      <c r="BG283" s="200">
        <f t="shared" si="36"/>
        <v>0</v>
      </c>
      <c r="BH283" s="200">
        <f t="shared" si="37"/>
        <v>0</v>
      </c>
      <c r="BI283" s="200">
        <f t="shared" si="38"/>
        <v>0</v>
      </c>
      <c r="BJ283" s="17" t="s">
        <v>85</v>
      </c>
      <c r="BK283" s="200">
        <f t="shared" si="39"/>
        <v>0</v>
      </c>
      <c r="BL283" s="17" t="s">
        <v>235</v>
      </c>
      <c r="BM283" s="199" t="s">
        <v>3499</v>
      </c>
    </row>
    <row r="284" spans="1:65" s="2" customFormat="1" ht="33" customHeight="1">
      <c r="A284" s="34"/>
      <c r="B284" s="35"/>
      <c r="C284" s="187" t="s">
        <v>944</v>
      </c>
      <c r="D284" s="187" t="s">
        <v>155</v>
      </c>
      <c r="E284" s="188" t="s">
        <v>3500</v>
      </c>
      <c r="F284" s="189" t="s">
        <v>3501</v>
      </c>
      <c r="G284" s="190" t="s">
        <v>165</v>
      </c>
      <c r="H284" s="191">
        <v>42.366</v>
      </c>
      <c r="I284" s="192"/>
      <c r="J284" s="193">
        <f t="shared" si="30"/>
        <v>0</v>
      </c>
      <c r="K284" s="194"/>
      <c r="L284" s="39"/>
      <c r="M284" s="195" t="s">
        <v>1</v>
      </c>
      <c r="N284" s="196" t="s">
        <v>42</v>
      </c>
      <c r="O284" s="71"/>
      <c r="P284" s="197">
        <f t="shared" si="31"/>
        <v>0</v>
      </c>
      <c r="Q284" s="197">
        <v>7.3999999999999999E-4</v>
      </c>
      <c r="R284" s="197">
        <f t="shared" si="32"/>
        <v>3.1350839999999998E-2</v>
      </c>
      <c r="S284" s="197">
        <v>0</v>
      </c>
      <c r="T284" s="198">
        <f t="shared" si="33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235</v>
      </c>
      <c r="AT284" s="199" t="s">
        <v>155</v>
      </c>
      <c r="AU284" s="199" t="s">
        <v>87</v>
      </c>
      <c r="AY284" s="17" t="s">
        <v>152</v>
      </c>
      <c r="BE284" s="200">
        <f t="shared" si="34"/>
        <v>0</v>
      </c>
      <c r="BF284" s="200">
        <f t="shared" si="35"/>
        <v>0</v>
      </c>
      <c r="BG284" s="200">
        <f t="shared" si="36"/>
        <v>0</v>
      </c>
      <c r="BH284" s="200">
        <f t="shared" si="37"/>
        <v>0</v>
      </c>
      <c r="BI284" s="200">
        <f t="shared" si="38"/>
        <v>0</v>
      </c>
      <c r="BJ284" s="17" t="s">
        <v>85</v>
      </c>
      <c r="BK284" s="200">
        <f t="shared" si="39"/>
        <v>0</v>
      </c>
      <c r="BL284" s="17" t="s">
        <v>235</v>
      </c>
      <c r="BM284" s="199" t="s">
        <v>3502</v>
      </c>
    </row>
    <row r="285" spans="1:65" s="2" customFormat="1" ht="24.2" customHeight="1">
      <c r="A285" s="34"/>
      <c r="B285" s="35"/>
      <c r="C285" s="187" t="s">
        <v>950</v>
      </c>
      <c r="D285" s="187" t="s">
        <v>155</v>
      </c>
      <c r="E285" s="188" t="s">
        <v>3503</v>
      </c>
      <c r="F285" s="189" t="s">
        <v>3504</v>
      </c>
      <c r="G285" s="190" t="s">
        <v>165</v>
      </c>
      <c r="H285" s="191">
        <v>291.82499999999999</v>
      </c>
      <c r="I285" s="192"/>
      <c r="J285" s="193">
        <f t="shared" si="30"/>
        <v>0</v>
      </c>
      <c r="K285" s="194"/>
      <c r="L285" s="39"/>
      <c r="M285" s="195" t="s">
        <v>1</v>
      </c>
      <c r="N285" s="196" t="s">
        <v>42</v>
      </c>
      <c r="O285" s="71"/>
      <c r="P285" s="197">
        <f t="shared" si="31"/>
        <v>0</v>
      </c>
      <c r="Q285" s="197">
        <v>4.0000000000000002E-4</v>
      </c>
      <c r="R285" s="197">
        <f t="shared" si="32"/>
        <v>0.11673</v>
      </c>
      <c r="S285" s="197">
        <v>0</v>
      </c>
      <c r="T285" s="198">
        <f t="shared" si="33"/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235</v>
      </c>
      <c r="AT285" s="199" t="s">
        <v>155</v>
      </c>
      <c r="AU285" s="199" t="s">
        <v>87</v>
      </c>
      <c r="AY285" s="17" t="s">
        <v>152</v>
      </c>
      <c r="BE285" s="200">
        <f t="shared" si="34"/>
        <v>0</v>
      </c>
      <c r="BF285" s="200">
        <f t="shared" si="35"/>
        <v>0</v>
      </c>
      <c r="BG285" s="200">
        <f t="shared" si="36"/>
        <v>0</v>
      </c>
      <c r="BH285" s="200">
        <f t="shared" si="37"/>
        <v>0</v>
      </c>
      <c r="BI285" s="200">
        <f t="shared" si="38"/>
        <v>0</v>
      </c>
      <c r="BJ285" s="17" t="s">
        <v>85</v>
      </c>
      <c r="BK285" s="200">
        <f t="shared" si="39"/>
        <v>0</v>
      </c>
      <c r="BL285" s="17" t="s">
        <v>235</v>
      </c>
      <c r="BM285" s="199" t="s">
        <v>3505</v>
      </c>
    </row>
    <row r="286" spans="1:65" s="2" customFormat="1" ht="24.2" customHeight="1">
      <c r="A286" s="34"/>
      <c r="B286" s="35"/>
      <c r="C286" s="187" t="s">
        <v>955</v>
      </c>
      <c r="D286" s="187" t="s">
        <v>155</v>
      </c>
      <c r="E286" s="188" t="s">
        <v>3506</v>
      </c>
      <c r="F286" s="189" t="s">
        <v>3507</v>
      </c>
      <c r="G286" s="190" t="s">
        <v>165</v>
      </c>
      <c r="H286" s="191">
        <v>42.366</v>
      </c>
      <c r="I286" s="192"/>
      <c r="J286" s="193">
        <f t="shared" si="30"/>
        <v>0</v>
      </c>
      <c r="K286" s="194"/>
      <c r="L286" s="39"/>
      <c r="M286" s="258" t="s">
        <v>1</v>
      </c>
      <c r="N286" s="259" t="s">
        <v>42</v>
      </c>
      <c r="O286" s="256"/>
      <c r="P286" s="260">
        <f t="shared" si="31"/>
        <v>0</v>
      </c>
      <c r="Q286" s="260">
        <v>4.0000000000000002E-4</v>
      </c>
      <c r="R286" s="260">
        <f t="shared" si="32"/>
        <v>1.69464E-2</v>
      </c>
      <c r="S286" s="260">
        <v>0</v>
      </c>
      <c r="T286" s="261">
        <f t="shared" si="33"/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235</v>
      </c>
      <c r="AT286" s="199" t="s">
        <v>155</v>
      </c>
      <c r="AU286" s="199" t="s">
        <v>87</v>
      </c>
      <c r="AY286" s="17" t="s">
        <v>152</v>
      </c>
      <c r="BE286" s="200">
        <f t="shared" si="34"/>
        <v>0</v>
      </c>
      <c r="BF286" s="200">
        <f t="shared" si="35"/>
        <v>0</v>
      </c>
      <c r="BG286" s="200">
        <f t="shared" si="36"/>
        <v>0</v>
      </c>
      <c r="BH286" s="200">
        <f t="shared" si="37"/>
        <v>0</v>
      </c>
      <c r="BI286" s="200">
        <f t="shared" si="38"/>
        <v>0</v>
      </c>
      <c r="BJ286" s="17" t="s">
        <v>85</v>
      </c>
      <c r="BK286" s="200">
        <f t="shared" si="39"/>
        <v>0</v>
      </c>
      <c r="BL286" s="17" t="s">
        <v>235</v>
      </c>
      <c r="BM286" s="199" t="s">
        <v>3508</v>
      </c>
    </row>
    <row r="287" spans="1:65" s="2" customFormat="1" ht="6.95" customHeight="1">
      <c r="A287" s="34"/>
      <c r="B287" s="54"/>
      <c r="C287" s="55"/>
      <c r="D287" s="55"/>
      <c r="E287" s="55"/>
      <c r="F287" s="55"/>
      <c r="G287" s="55"/>
      <c r="H287" s="55"/>
      <c r="I287" s="55"/>
      <c r="J287" s="55"/>
      <c r="K287" s="55"/>
      <c r="L287" s="39"/>
      <c r="M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</row>
  </sheetData>
  <sheetProtection password="C1E4" sheet="1" objects="1" scenarios="1" formatColumns="0" formatRows="0" autoFilter="0"/>
  <autoFilter ref="C129:K286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84"/>
  <sheetViews>
    <sheetView showGridLines="0" workbookViewId="0">
      <selection activeCell="E24" sqref="E2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105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3" t="str">
        <f>'Rekapitulace zakázky'!K6</f>
        <v>Vrané nad Vltavou ON - oprava</v>
      </c>
      <c r="F7" s="304"/>
      <c r="G7" s="304"/>
      <c r="H7" s="304"/>
      <c r="L7" s="20"/>
    </row>
    <row r="8" spans="1:46" s="2" customFormat="1" ht="12" customHeight="1">
      <c r="A8" s="34"/>
      <c r="B8" s="39"/>
      <c r="C8" s="34"/>
      <c r="D8" s="112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3509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116</v>
      </c>
      <c r="G12" s="34"/>
      <c r="H12" s="34"/>
      <c r="I12" s="112" t="s">
        <v>22</v>
      </c>
      <c r="J12" s="114" t="str">
        <f>'Rekapitulace zakázky'!AN8</f>
        <v>9. 3. 2023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zakázky'!E14</f>
        <v>Vyplň údaj</v>
      </c>
      <c r="F18" s="308"/>
      <c r="G18" s="308"/>
      <c r="H18" s="308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9" t="s">
        <v>1</v>
      </c>
      <c r="F27" s="309"/>
      <c r="G27" s="309"/>
      <c r="H27" s="30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ROUND(J142,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ROUND((SUM(BE142:BE683)),  2)</f>
        <v>0</v>
      </c>
      <c r="G33" s="34"/>
      <c r="H33" s="34"/>
      <c r="I33" s="124">
        <v>0.21</v>
      </c>
      <c r="J33" s="123">
        <f>ROUND(((SUM(BE142:BE683))*I33),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ROUND((SUM(BF142:BF683)),  2)</f>
        <v>0</v>
      </c>
      <c r="G34" s="34"/>
      <c r="H34" s="34"/>
      <c r="I34" s="124">
        <v>0.15</v>
      </c>
      <c r="J34" s="123">
        <f>ROUND(((SUM(BF142:BF683))*I34),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ROUND((SUM(BG142:BG683)),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ROUND((SUM(BH142:BH683)),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ROUND((SUM(BI142:BI683)),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0" t="str">
        <f>E7</f>
        <v>Vrané nad Vltavou ON - oprava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2" t="str">
        <f>E9</f>
        <v>007 - Oprava společných prostor 1NP-3NP</v>
      </c>
      <c r="F87" s="312"/>
      <c r="G87" s="312"/>
      <c r="H87" s="31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Vrané nad Vltavou</v>
      </c>
      <c r="G89" s="36"/>
      <c r="H89" s="36"/>
      <c r="I89" s="29" t="s">
        <v>22</v>
      </c>
      <c r="J89" s="66" t="str">
        <f>IF(J12="","",J12)</f>
        <v>9. 3. 2023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J142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2:12" s="9" customFormat="1" ht="24.95" customHeight="1">
      <c r="B97" s="147"/>
      <c r="C97" s="148"/>
      <c r="D97" s="149" t="s">
        <v>122</v>
      </c>
      <c r="E97" s="150"/>
      <c r="F97" s="150"/>
      <c r="G97" s="150"/>
      <c r="H97" s="150"/>
      <c r="I97" s="150"/>
      <c r="J97" s="151">
        <f>J143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123</v>
      </c>
      <c r="E98" s="156"/>
      <c r="F98" s="156"/>
      <c r="G98" s="156"/>
      <c r="H98" s="156"/>
      <c r="I98" s="156"/>
      <c r="J98" s="157">
        <f>J144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598</v>
      </c>
      <c r="E99" s="156"/>
      <c r="F99" s="156"/>
      <c r="G99" s="156"/>
      <c r="H99" s="156"/>
      <c r="I99" s="156"/>
      <c r="J99" s="157">
        <f>J163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599</v>
      </c>
      <c r="E100" s="156"/>
      <c r="F100" s="156"/>
      <c r="G100" s="156"/>
      <c r="H100" s="156"/>
      <c r="I100" s="156"/>
      <c r="J100" s="157">
        <f>J232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125</v>
      </c>
      <c r="E101" s="156"/>
      <c r="F101" s="156"/>
      <c r="G101" s="156"/>
      <c r="H101" s="156"/>
      <c r="I101" s="156"/>
      <c r="J101" s="157">
        <f>J279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126</v>
      </c>
      <c r="E102" s="156"/>
      <c r="F102" s="156"/>
      <c r="G102" s="156"/>
      <c r="H102" s="156"/>
      <c r="I102" s="156"/>
      <c r="J102" s="157">
        <f>J296</f>
        <v>0</v>
      </c>
      <c r="K102" s="154"/>
      <c r="L102" s="158"/>
    </row>
    <row r="103" spans="2:12" s="9" customFormat="1" ht="24.95" customHeight="1">
      <c r="B103" s="147"/>
      <c r="C103" s="148"/>
      <c r="D103" s="149" t="s">
        <v>129</v>
      </c>
      <c r="E103" s="150"/>
      <c r="F103" s="150"/>
      <c r="G103" s="150"/>
      <c r="H103" s="150"/>
      <c r="I103" s="150"/>
      <c r="J103" s="151">
        <f>J298</f>
        <v>0</v>
      </c>
      <c r="K103" s="148"/>
      <c r="L103" s="152"/>
    </row>
    <row r="104" spans="2:12" s="10" customFormat="1" ht="19.899999999999999" customHeight="1">
      <c r="B104" s="153"/>
      <c r="C104" s="154"/>
      <c r="D104" s="155" t="s">
        <v>1600</v>
      </c>
      <c r="E104" s="156"/>
      <c r="F104" s="156"/>
      <c r="G104" s="156"/>
      <c r="H104" s="156"/>
      <c r="I104" s="156"/>
      <c r="J104" s="157">
        <f>J299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1601</v>
      </c>
      <c r="E105" s="156"/>
      <c r="F105" s="156"/>
      <c r="G105" s="156"/>
      <c r="H105" s="156"/>
      <c r="I105" s="156"/>
      <c r="J105" s="157">
        <f>J315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1602</v>
      </c>
      <c r="E106" s="156"/>
      <c r="F106" s="156"/>
      <c r="G106" s="156"/>
      <c r="H106" s="156"/>
      <c r="I106" s="156"/>
      <c r="J106" s="157">
        <f>J343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1604</v>
      </c>
      <c r="E107" s="156"/>
      <c r="F107" s="156"/>
      <c r="G107" s="156"/>
      <c r="H107" s="156"/>
      <c r="I107" s="156"/>
      <c r="J107" s="157">
        <f>J360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1605</v>
      </c>
      <c r="E108" s="156"/>
      <c r="F108" s="156"/>
      <c r="G108" s="156"/>
      <c r="H108" s="156"/>
      <c r="I108" s="156"/>
      <c r="J108" s="157">
        <f>J364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1606</v>
      </c>
      <c r="E109" s="156"/>
      <c r="F109" s="156"/>
      <c r="G109" s="156"/>
      <c r="H109" s="156"/>
      <c r="I109" s="156"/>
      <c r="J109" s="157">
        <f>J371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1607</v>
      </c>
      <c r="E110" s="156"/>
      <c r="F110" s="156"/>
      <c r="G110" s="156"/>
      <c r="H110" s="156"/>
      <c r="I110" s="156"/>
      <c r="J110" s="157">
        <f>J387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3510</v>
      </c>
      <c r="E111" s="156"/>
      <c r="F111" s="156"/>
      <c r="G111" s="156"/>
      <c r="H111" s="156"/>
      <c r="I111" s="156"/>
      <c r="J111" s="157">
        <f>J419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1608</v>
      </c>
      <c r="E112" s="156"/>
      <c r="F112" s="156"/>
      <c r="G112" s="156"/>
      <c r="H112" s="156"/>
      <c r="I112" s="156"/>
      <c r="J112" s="157">
        <f>J425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1609</v>
      </c>
      <c r="E113" s="156"/>
      <c r="F113" s="156"/>
      <c r="G113" s="156"/>
      <c r="H113" s="156"/>
      <c r="I113" s="156"/>
      <c r="J113" s="157">
        <f>J441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600</v>
      </c>
      <c r="E114" s="156"/>
      <c r="F114" s="156"/>
      <c r="G114" s="156"/>
      <c r="H114" s="156"/>
      <c r="I114" s="156"/>
      <c r="J114" s="157">
        <f>J443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603</v>
      </c>
      <c r="E115" s="156"/>
      <c r="F115" s="156"/>
      <c r="G115" s="156"/>
      <c r="H115" s="156"/>
      <c r="I115" s="156"/>
      <c r="J115" s="157">
        <f>J454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135</v>
      </c>
      <c r="E116" s="156"/>
      <c r="F116" s="156"/>
      <c r="G116" s="156"/>
      <c r="H116" s="156"/>
      <c r="I116" s="156"/>
      <c r="J116" s="157">
        <f>J480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1611</v>
      </c>
      <c r="E117" s="156"/>
      <c r="F117" s="156"/>
      <c r="G117" s="156"/>
      <c r="H117" s="156"/>
      <c r="I117" s="156"/>
      <c r="J117" s="157">
        <f>J484</f>
        <v>0</v>
      </c>
      <c r="K117" s="154"/>
      <c r="L117" s="158"/>
    </row>
    <row r="118" spans="1:31" s="10" customFormat="1" ht="19.899999999999999" customHeight="1">
      <c r="B118" s="153"/>
      <c r="C118" s="154"/>
      <c r="D118" s="155" t="s">
        <v>1612</v>
      </c>
      <c r="E118" s="156"/>
      <c r="F118" s="156"/>
      <c r="G118" s="156"/>
      <c r="H118" s="156"/>
      <c r="I118" s="156"/>
      <c r="J118" s="157">
        <f>J510</f>
        <v>0</v>
      </c>
      <c r="K118" s="154"/>
      <c r="L118" s="158"/>
    </row>
    <row r="119" spans="1:31" s="10" customFormat="1" ht="19.899999999999999" customHeight="1">
      <c r="B119" s="153"/>
      <c r="C119" s="154"/>
      <c r="D119" s="155" t="s">
        <v>1613</v>
      </c>
      <c r="E119" s="156"/>
      <c r="F119" s="156"/>
      <c r="G119" s="156"/>
      <c r="H119" s="156"/>
      <c r="I119" s="156"/>
      <c r="J119" s="157">
        <f>J573</f>
        <v>0</v>
      </c>
      <c r="K119" s="154"/>
      <c r="L119" s="158"/>
    </row>
    <row r="120" spans="1:31" s="10" customFormat="1" ht="19.899999999999999" customHeight="1">
      <c r="B120" s="153"/>
      <c r="C120" s="154"/>
      <c r="D120" s="155" t="s">
        <v>604</v>
      </c>
      <c r="E120" s="156"/>
      <c r="F120" s="156"/>
      <c r="G120" s="156"/>
      <c r="H120" s="156"/>
      <c r="I120" s="156"/>
      <c r="J120" s="157">
        <f>J603</f>
        <v>0</v>
      </c>
      <c r="K120" s="154"/>
      <c r="L120" s="158"/>
    </row>
    <row r="121" spans="1:31" s="10" customFormat="1" ht="19.899999999999999" customHeight="1">
      <c r="B121" s="153"/>
      <c r="C121" s="154"/>
      <c r="D121" s="155" t="s">
        <v>1614</v>
      </c>
      <c r="E121" s="156"/>
      <c r="F121" s="156"/>
      <c r="G121" s="156"/>
      <c r="H121" s="156"/>
      <c r="I121" s="156"/>
      <c r="J121" s="157">
        <f>J615</f>
        <v>0</v>
      </c>
      <c r="K121" s="154"/>
      <c r="L121" s="158"/>
    </row>
    <row r="122" spans="1:31" s="10" customFormat="1" ht="19.899999999999999" customHeight="1">
      <c r="B122" s="153"/>
      <c r="C122" s="154"/>
      <c r="D122" s="155" t="s">
        <v>3511</v>
      </c>
      <c r="E122" s="156"/>
      <c r="F122" s="156"/>
      <c r="G122" s="156"/>
      <c r="H122" s="156"/>
      <c r="I122" s="156"/>
      <c r="J122" s="157">
        <f>J656</f>
        <v>0</v>
      </c>
      <c r="K122" s="154"/>
      <c r="L122" s="158"/>
    </row>
    <row r="123" spans="1:31" s="2" customFormat="1" ht="21.7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8" spans="1:31" s="2" customFormat="1" ht="6.95" customHeight="1">
      <c r="A128" s="34"/>
      <c r="B128" s="56"/>
      <c r="C128" s="57"/>
      <c r="D128" s="57"/>
      <c r="E128" s="57"/>
      <c r="F128" s="57"/>
      <c r="G128" s="57"/>
      <c r="H128" s="57"/>
      <c r="I128" s="57"/>
      <c r="J128" s="57"/>
      <c r="K128" s="57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3" s="2" customFormat="1" ht="24.95" customHeight="1">
      <c r="A129" s="34"/>
      <c r="B129" s="35"/>
      <c r="C129" s="23" t="s">
        <v>137</v>
      </c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3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3" s="2" customFormat="1" ht="12" customHeight="1">
      <c r="A131" s="34"/>
      <c r="B131" s="35"/>
      <c r="C131" s="29" t="s">
        <v>16</v>
      </c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3" s="2" customFormat="1" ht="16.5" customHeight="1">
      <c r="A132" s="34"/>
      <c r="B132" s="35"/>
      <c r="C132" s="36"/>
      <c r="D132" s="36"/>
      <c r="E132" s="310" t="str">
        <f>E7</f>
        <v>Vrané nad Vltavou ON - oprava</v>
      </c>
      <c r="F132" s="311"/>
      <c r="G132" s="311"/>
      <c r="H132" s="311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3" s="2" customFormat="1" ht="12" customHeight="1">
      <c r="A133" s="34"/>
      <c r="B133" s="35"/>
      <c r="C133" s="29" t="s">
        <v>114</v>
      </c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3" s="2" customFormat="1" ht="16.5" customHeight="1">
      <c r="A134" s="34"/>
      <c r="B134" s="35"/>
      <c r="C134" s="36"/>
      <c r="D134" s="36"/>
      <c r="E134" s="262" t="str">
        <f>E9</f>
        <v>007 - Oprava společných prostor 1NP-3NP</v>
      </c>
      <c r="F134" s="312"/>
      <c r="G134" s="312"/>
      <c r="H134" s="312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3" s="2" customFormat="1" ht="6.95" customHeight="1">
      <c r="A135" s="34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3" s="2" customFormat="1" ht="12" customHeight="1">
      <c r="A136" s="34"/>
      <c r="B136" s="35"/>
      <c r="C136" s="29" t="s">
        <v>20</v>
      </c>
      <c r="D136" s="36"/>
      <c r="E136" s="36"/>
      <c r="F136" s="27" t="str">
        <f>F12</f>
        <v>žst. Vrané nad Vltavou</v>
      </c>
      <c r="G136" s="36"/>
      <c r="H136" s="36"/>
      <c r="I136" s="29" t="s">
        <v>22</v>
      </c>
      <c r="J136" s="66" t="str">
        <f>IF(J12="","",J12)</f>
        <v>9. 3. 2023</v>
      </c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3" s="2" customFormat="1" ht="6.95" customHeight="1">
      <c r="A137" s="34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3" s="2" customFormat="1" ht="15.2" customHeight="1">
      <c r="A138" s="34"/>
      <c r="B138" s="35"/>
      <c r="C138" s="29" t="s">
        <v>24</v>
      </c>
      <c r="D138" s="36"/>
      <c r="E138" s="36"/>
      <c r="F138" s="27" t="str">
        <f>E15</f>
        <v>Správa železnic, státní organizace</v>
      </c>
      <c r="G138" s="36"/>
      <c r="H138" s="36"/>
      <c r="I138" s="29" t="s">
        <v>32</v>
      </c>
      <c r="J138" s="32" t="str">
        <f>E21</f>
        <v xml:space="preserve"> </v>
      </c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3" s="2" customFormat="1" ht="15.2" customHeight="1">
      <c r="A139" s="34"/>
      <c r="B139" s="35"/>
      <c r="C139" s="29" t="s">
        <v>30</v>
      </c>
      <c r="D139" s="36"/>
      <c r="E139" s="36"/>
      <c r="F139" s="27" t="str">
        <f>IF(E18="","",E18)</f>
        <v>Vyplň údaj</v>
      </c>
      <c r="G139" s="36"/>
      <c r="H139" s="36"/>
      <c r="I139" s="29" t="s">
        <v>35</v>
      </c>
      <c r="J139" s="32">
        <f>E24</f>
        <v>0</v>
      </c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3" s="2" customFormat="1" ht="10.35" customHeight="1">
      <c r="A140" s="34"/>
      <c r="B140" s="35"/>
      <c r="C140" s="36"/>
      <c r="D140" s="36"/>
      <c r="E140" s="36"/>
      <c r="F140" s="36"/>
      <c r="G140" s="36"/>
      <c r="H140" s="36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63" s="11" customFormat="1" ht="29.25" customHeight="1">
      <c r="A141" s="159"/>
      <c r="B141" s="160"/>
      <c r="C141" s="161" t="s">
        <v>138</v>
      </c>
      <c r="D141" s="162" t="s">
        <v>62</v>
      </c>
      <c r="E141" s="162" t="s">
        <v>58</v>
      </c>
      <c r="F141" s="162" t="s">
        <v>59</v>
      </c>
      <c r="G141" s="162" t="s">
        <v>139</v>
      </c>
      <c r="H141" s="162" t="s">
        <v>140</v>
      </c>
      <c r="I141" s="162" t="s">
        <v>141</v>
      </c>
      <c r="J141" s="163" t="s">
        <v>119</v>
      </c>
      <c r="K141" s="164" t="s">
        <v>142</v>
      </c>
      <c r="L141" s="165"/>
      <c r="M141" s="75" t="s">
        <v>1</v>
      </c>
      <c r="N141" s="76" t="s">
        <v>41</v>
      </c>
      <c r="O141" s="76" t="s">
        <v>143</v>
      </c>
      <c r="P141" s="76" t="s">
        <v>144</v>
      </c>
      <c r="Q141" s="76" t="s">
        <v>145</v>
      </c>
      <c r="R141" s="76" t="s">
        <v>146</v>
      </c>
      <c r="S141" s="76" t="s">
        <v>147</v>
      </c>
      <c r="T141" s="77" t="s">
        <v>148</v>
      </c>
      <c r="U141" s="159"/>
      <c r="V141" s="159"/>
      <c r="W141" s="159"/>
      <c r="X141" s="159"/>
      <c r="Y141" s="159"/>
      <c r="Z141" s="159"/>
      <c r="AA141" s="159"/>
      <c r="AB141" s="159"/>
      <c r="AC141" s="159"/>
      <c r="AD141" s="159"/>
      <c r="AE141" s="159"/>
    </row>
    <row r="142" spans="1:63" s="2" customFormat="1" ht="22.9" customHeight="1">
      <c r="A142" s="34"/>
      <c r="B142" s="35"/>
      <c r="C142" s="82" t="s">
        <v>149</v>
      </c>
      <c r="D142" s="36"/>
      <c r="E142" s="36"/>
      <c r="F142" s="36"/>
      <c r="G142" s="36"/>
      <c r="H142" s="36"/>
      <c r="I142" s="36"/>
      <c r="J142" s="166">
        <f>BK142</f>
        <v>0</v>
      </c>
      <c r="K142" s="36"/>
      <c r="L142" s="39"/>
      <c r="M142" s="78"/>
      <c r="N142" s="167"/>
      <c r="O142" s="79"/>
      <c r="P142" s="168">
        <f>P143+P298</f>
        <v>0</v>
      </c>
      <c r="Q142" s="79"/>
      <c r="R142" s="168">
        <f>R143+R298</f>
        <v>38.129145780410006</v>
      </c>
      <c r="S142" s="79"/>
      <c r="T142" s="169">
        <f>T143+T298</f>
        <v>27.520232670000006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76</v>
      </c>
      <c r="AU142" s="17" t="s">
        <v>121</v>
      </c>
      <c r="BK142" s="170">
        <f>BK143+BK298</f>
        <v>0</v>
      </c>
    </row>
    <row r="143" spans="1:63" s="12" customFormat="1" ht="25.9" customHeight="1">
      <c r="B143" s="171"/>
      <c r="C143" s="172"/>
      <c r="D143" s="173" t="s">
        <v>76</v>
      </c>
      <c r="E143" s="174" t="s">
        <v>150</v>
      </c>
      <c r="F143" s="174" t="s">
        <v>151</v>
      </c>
      <c r="G143" s="172"/>
      <c r="H143" s="172"/>
      <c r="I143" s="175"/>
      <c r="J143" s="176">
        <f>BK143</f>
        <v>0</v>
      </c>
      <c r="K143" s="172"/>
      <c r="L143" s="177"/>
      <c r="M143" s="178"/>
      <c r="N143" s="179"/>
      <c r="O143" s="179"/>
      <c r="P143" s="180">
        <f>P144+P163+P232+P279+P296</f>
        <v>0</v>
      </c>
      <c r="Q143" s="179"/>
      <c r="R143" s="180">
        <f>R144+R163+R232+R279+R296</f>
        <v>33.337306240000004</v>
      </c>
      <c r="S143" s="179"/>
      <c r="T143" s="181">
        <f>T144+T163+T232+T279+T296</f>
        <v>24.936080000000004</v>
      </c>
      <c r="AR143" s="182" t="s">
        <v>85</v>
      </c>
      <c r="AT143" s="183" t="s">
        <v>76</v>
      </c>
      <c r="AU143" s="183" t="s">
        <v>77</v>
      </c>
      <c r="AY143" s="182" t="s">
        <v>152</v>
      </c>
      <c r="BK143" s="184">
        <f>BK144+BK163+BK232+BK279+BK296</f>
        <v>0</v>
      </c>
    </row>
    <row r="144" spans="1:63" s="12" customFormat="1" ht="22.9" customHeight="1">
      <c r="B144" s="171"/>
      <c r="C144" s="172"/>
      <c r="D144" s="173" t="s">
        <v>76</v>
      </c>
      <c r="E144" s="185" t="s">
        <v>153</v>
      </c>
      <c r="F144" s="185" t="s">
        <v>154</v>
      </c>
      <c r="G144" s="172"/>
      <c r="H144" s="172"/>
      <c r="I144" s="175"/>
      <c r="J144" s="186">
        <f>BK144</f>
        <v>0</v>
      </c>
      <c r="K144" s="172"/>
      <c r="L144" s="177"/>
      <c r="M144" s="178"/>
      <c r="N144" s="179"/>
      <c r="O144" s="179"/>
      <c r="P144" s="180">
        <f>SUM(P145:P162)</f>
        <v>0</v>
      </c>
      <c r="Q144" s="179"/>
      <c r="R144" s="180">
        <f>SUM(R145:R162)</f>
        <v>5.0838179000000006</v>
      </c>
      <c r="S144" s="179"/>
      <c r="T144" s="181">
        <f>SUM(T145:T162)</f>
        <v>0</v>
      </c>
      <c r="AR144" s="182" t="s">
        <v>85</v>
      </c>
      <c r="AT144" s="183" t="s">
        <v>76</v>
      </c>
      <c r="AU144" s="183" t="s">
        <v>85</v>
      </c>
      <c r="AY144" s="182" t="s">
        <v>152</v>
      </c>
      <c r="BK144" s="184">
        <f>SUM(BK145:BK162)</f>
        <v>0</v>
      </c>
    </row>
    <row r="145" spans="1:65" s="2" customFormat="1" ht="33" customHeight="1">
      <c r="A145" s="34"/>
      <c r="B145" s="35"/>
      <c r="C145" s="187" t="s">
        <v>85</v>
      </c>
      <c r="D145" s="187" t="s">
        <v>155</v>
      </c>
      <c r="E145" s="188" t="s">
        <v>1618</v>
      </c>
      <c r="F145" s="189" t="s">
        <v>1619</v>
      </c>
      <c r="G145" s="190" t="s">
        <v>158</v>
      </c>
      <c r="H145" s="191">
        <v>3.1459999999999999</v>
      </c>
      <c r="I145" s="192"/>
      <c r="J145" s="193">
        <f>ROUND(I145*H145,2)</f>
        <v>0</v>
      </c>
      <c r="K145" s="194"/>
      <c r="L145" s="39"/>
      <c r="M145" s="195" t="s">
        <v>1</v>
      </c>
      <c r="N145" s="196" t="s">
        <v>42</v>
      </c>
      <c r="O145" s="71"/>
      <c r="P145" s="197">
        <f>O145*H145</f>
        <v>0</v>
      </c>
      <c r="Q145" s="197">
        <v>1.3271500000000001</v>
      </c>
      <c r="R145" s="197">
        <f>Q145*H145</f>
        <v>4.1752139000000001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159</v>
      </c>
      <c r="AT145" s="199" t="s">
        <v>155</v>
      </c>
      <c r="AU145" s="199" t="s">
        <v>87</v>
      </c>
      <c r="AY145" s="17" t="s">
        <v>152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85</v>
      </c>
      <c r="BK145" s="200">
        <f>ROUND(I145*H145,2)</f>
        <v>0</v>
      </c>
      <c r="BL145" s="17" t="s">
        <v>159</v>
      </c>
      <c r="BM145" s="199" t="s">
        <v>1620</v>
      </c>
    </row>
    <row r="146" spans="1:65" s="13" customFormat="1" ht="11.25">
      <c r="B146" s="201"/>
      <c r="C146" s="202"/>
      <c r="D146" s="203" t="s">
        <v>161</v>
      </c>
      <c r="E146" s="204" t="s">
        <v>1</v>
      </c>
      <c r="F146" s="205" t="s">
        <v>3512</v>
      </c>
      <c r="G146" s="202"/>
      <c r="H146" s="206">
        <v>0.12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161</v>
      </c>
      <c r="AU146" s="212" t="s">
        <v>87</v>
      </c>
      <c r="AV146" s="13" t="s">
        <v>87</v>
      </c>
      <c r="AW146" s="13" t="s">
        <v>34</v>
      </c>
      <c r="AX146" s="13" t="s">
        <v>77</v>
      </c>
      <c r="AY146" s="212" t="s">
        <v>152</v>
      </c>
    </row>
    <row r="147" spans="1:65" s="13" customFormat="1" ht="11.25">
      <c r="B147" s="201"/>
      <c r="C147" s="202"/>
      <c r="D147" s="203" t="s">
        <v>161</v>
      </c>
      <c r="E147" s="204" t="s">
        <v>1</v>
      </c>
      <c r="F147" s="205" t="s">
        <v>3513</v>
      </c>
      <c r="G147" s="202"/>
      <c r="H147" s="206">
        <v>0.36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161</v>
      </c>
      <c r="AU147" s="212" t="s">
        <v>87</v>
      </c>
      <c r="AV147" s="13" t="s">
        <v>87</v>
      </c>
      <c r="AW147" s="13" t="s">
        <v>34</v>
      </c>
      <c r="AX147" s="13" t="s">
        <v>77</v>
      </c>
      <c r="AY147" s="212" t="s">
        <v>152</v>
      </c>
    </row>
    <row r="148" spans="1:65" s="13" customFormat="1" ht="11.25">
      <c r="B148" s="201"/>
      <c r="C148" s="202"/>
      <c r="D148" s="203" t="s">
        <v>161</v>
      </c>
      <c r="E148" s="204" t="s">
        <v>1</v>
      </c>
      <c r="F148" s="205" t="s">
        <v>3514</v>
      </c>
      <c r="G148" s="202"/>
      <c r="H148" s="206">
        <v>0.41399999999999998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161</v>
      </c>
      <c r="AU148" s="212" t="s">
        <v>87</v>
      </c>
      <c r="AV148" s="13" t="s">
        <v>87</v>
      </c>
      <c r="AW148" s="13" t="s">
        <v>34</v>
      </c>
      <c r="AX148" s="13" t="s">
        <v>77</v>
      </c>
      <c r="AY148" s="212" t="s">
        <v>152</v>
      </c>
    </row>
    <row r="149" spans="1:65" s="13" customFormat="1" ht="22.5">
      <c r="B149" s="201"/>
      <c r="C149" s="202"/>
      <c r="D149" s="203" t="s">
        <v>161</v>
      </c>
      <c r="E149" s="204" t="s">
        <v>1</v>
      </c>
      <c r="F149" s="205" t="s">
        <v>3515</v>
      </c>
      <c r="G149" s="202"/>
      <c r="H149" s="206">
        <v>0.73099999999999998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161</v>
      </c>
      <c r="AU149" s="212" t="s">
        <v>87</v>
      </c>
      <c r="AV149" s="13" t="s">
        <v>87</v>
      </c>
      <c r="AW149" s="13" t="s">
        <v>34</v>
      </c>
      <c r="AX149" s="13" t="s">
        <v>77</v>
      </c>
      <c r="AY149" s="212" t="s">
        <v>152</v>
      </c>
    </row>
    <row r="150" spans="1:65" s="13" customFormat="1" ht="11.25">
      <c r="B150" s="201"/>
      <c r="C150" s="202"/>
      <c r="D150" s="203" t="s">
        <v>161</v>
      </c>
      <c r="E150" s="204" t="s">
        <v>1</v>
      </c>
      <c r="F150" s="205" t="s">
        <v>3516</v>
      </c>
      <c r="G150" s="202"/>
      <c r="H150" s="206">
        <v>0.52100000000000002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161</v>
      </c>
      <c r="AU150" s="212" t="s">
        <v>87</v>
      </c>
      <c r="AV150" s="13" t="s">
        <v>87</v>
      </c>
      <c r="AW150" s="13" t="s">
        <v>34</v>
      </c>
      <c r="AX150" s="13" t="s">
        <v>77</v>
      </c>
      <c r="AY150" s="212" t="s">
        <v>152</v>
      </c>
    </row>
    <row r="151" spans="1:65" s="13" customFormat="1" ht="11.25">
      <c r="B151" s="201"/>
      <c r="C151" s="202"/>
      <c r="D151" s="203" t="s">
        <v>161</v>
      </c>
      <c r="E151" s="204" t="s">
        <v>1</v>
      </c>
      <c r="F151" s="205" t="s">
        <v>1629</v>
      </c>
      <c r="G151" s="202"/>
      <c r="H151" s="206">
        <v>1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161</v>
      </c>
      <c r="AU151" s="212" t="s">
        <v>87</v>
      </c>
      <c r="AV151" s="13" t="s">
        <v>87</v>
      </c>
      <c r="AW151" s="13" t="s">
        <v>34</v>
      </c>
      <c r="AX151" s="13" t="s">
        <v>77</v>
      </c>
      <c r="AY151" s="212" t="s">
        <v>152</v>
      </c>
    </row>
    <row r="152" spans="1:65" s="14" customFormat="1" ht="11.25">
      <c r="B152" s="217"/>
      <c r="C152" s="218"/>
      <c r="D152" s="203" t="s">
        <v>161</v>
      </c>
      <c r="E152" s="219" t="s">
        <v>1</v>
      </c>
      <c r="F152" s="220" t="s">
        <v>203</v>
      </c>
      <c r="G152" s="218"/>
      <c r="H152" s="221">
        <v>3.1459999999999999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161</v>
      </c>
      <c r="AU152" s="227" t="s">
        <v>87</v>
      </c>
      <c r="AV152" s="14" t="s">
        <v>159</v>
      </c>
      <c r="AW152" s="14" t="s">
        <v>34</v>
      </c>
      <c r="AX152" s="14" t="s">
        <v>85</v>
      </c>
      <c r="AY152" s="227" t="s">
        <v>152</v>
      </c>
    </row>
    <row r="153" spans="1:65" s="2" customFormat="1" ht="24.2" customHeight="1">
      <c r="A153" s="34"/>
      <c r="B153" s="35"/>
      <c r="C153" s="187" t="s">
        <v>87</v>
      </c>
      <c r="D153" s="187" t="s">
        <v>155</v>
      </c>
      <c r="E153" s="188" t="s">
        <v>3517</v>
      </c>
      <c r="F153" s="189" t="s">
        <v>3518</v>
      </c>
      <c r="G153" s="190" t="s">
        <v>170</v>
      </c>
      <c r="H153" s="191">
        <v>6</v>
      </c>
      <c r="I153" s="192"/>
      <c r="J153" s="193">
        <f>ROUND(I153*H153,2)</f>
        <v>0</v>
      </c>
      <c r="K153" s="194"/>
      <c r="L153" s="39"/>
      <c r="M153" s="195" t="s">
        <v>1</v>
      </c>
      <c r="N153" s="196" t="s">
        <v>42</v>
      </c>
      <c r="O153" s="71"/>
      <c r="P153" s="197">
        <f>O153*H153</f>
        <v>0</v>
      </c>
      <c r="Q153" s="197">
        <v>6.8260000000000001E-2</v>
      </c>
      <c r="R153" s="197">
        <f>Q153*H153</f>
        <v>0.40956000000000004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159</v>
      </c>
      <c r="AT153" s="199" t="s">
        <v>155</v>
      </c>
      <c r="AU153" s="199" t="s">
        <v>87</v>
      </c>
      <c r="AY153" s="17" t="s">
        <v>152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85</v>
      </c>
      <c r="BK153" s="200">
        <f>ROUND(I153*H153,2)</f>
        <v>0</v>
      </c>
      <c r="BL153" s="17" t="s">
        <v>159</v>
      </c>
      <c r="BM153" s="199" t="s">
        <v>3519</v>
      </c>
    </row>
    <row r="154" spans="1:65" s="13" customFormat="1" ht="11.25">
      <c r="B154" s="201"/>
      <c r="C154" s="202"/>
      <c r="D154" s="203" t="s">
        <v>161</v>
      </c>
      <c r="E154" s="204" t="s">
        <v>1</v>
      </c>
      <c r="F154" s="205" t="s">
        <v>3520</v>
      </c>
      <c r="G154" s="202"/>
      <c r="H154" s="206">
        <v>2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161</v>
      </c>
      <c r="AU154" s="212" t="s">
        <v>87</v>
      </c>
      <c r="AV154" s="13" t="s">
        <v>87</v>
      </c>
      <c r="AW154" s="13" t="s">
        <v>34</v>
      </c>
      <c r="AX154" s="13" t="s">
        <v>77</v>
      </c>
      <c r="AY154" s="212" t="s">
        <v>152</v>
      </c>
    </row>
    <row r="155" spans="1:65" s="13" customFormat="1" ht="11.25">
      <c r="B155" s="201"/>
      <c r="C155" s="202"/>
      <c r="D155" s="203" t="s">
        <v>161</v>
      </c>
      <c r="E155" s="204" t="s">
        <v>1</v>
      </c>
      <c r="F155" s="205" t="s">
        <v>3521</v>
      </c>
      <c r="G155" s="202"/>
      <c r="H155" s="206">
        <v>4</v>
      </c>
      <c r="I155" s="207"/>
      <c r="J155" s="202"/>
      <c r="K155" s="202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161</v>
      </c>
      <c r="AU155" s="212" t="s">
        <v>87</v>
      </c>
      <c r="AV155" s="13" t="s">
        <v>87</v>
      </c>
      <c r="AW155" s="13" t="s">
        <v>34</v>
      </c>
      <c r="AX155" s="13" t="s">
        <v>77</v>
      </c>
      <c r="AY155" s="212" t="s">
        <v>152</v>
      </c>
    </row>
    <row r="156" spans="1:65" s="14" customFormat="1" ht="11.25">
      <c r="B156" s="217"/>
      <c r="C156" s="218"/>
      <c r="D156" s="203" t="s">
        <v>161</v>
      </c>
      <c r="E156" s="219" t="s">
        <v>1</v>
      </c>
      <c r="F156" s="220" t="s">
        <v>203</v>
      </c>
      <c r="G156" s="218"/>
      <c r="H156" s="221">
        <v>6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161</v>
      </c>
      <c r="AU156" s="227" t="s">
        <v>87</v>
      </c>
      <c r="AV156" s="14" t="s">
        <v>159</v>
      </c>
      <c r="AW156" s="14" t="s">
        <v>34</v>
      </c>
      <c r="AX156" s="14" t="s">
        <v>85</v>
      </c>
      <c r="AY156" s="227" t="s">
        <v>152</v>
      </c>
    </row>
    <row r="157" spans="1:65" s="2" customFormat="1" ht="24.2" customHeight="1">
      <c r="A157" s="34"/>
      <c r="B157" s="35"/>
      <c r="C157" s="187" t="s">
        <v>153</v>
      </c>
      <c r="D157" s="187" t="s">
        <v>155</v>
      </c>
      <c r="E157" s="188" t="s">
        <v>1630</v>
      </c>
      <c r="F157" s="189" t="s">
        <v>1631</v>
      </c>
      <c r="G157" s="190" t="s">
        <v>170</v>
      </c>
      <c r="H157" s="191">
        <v>4</v>
      </c>
      <c r="I157" s="192"/>
      <c r="J157" s="193">
        <f>ROUND(I157*H157,2)</f>
        <v>0</v>
      </c>
      <c r="K157" s="194"/>
      <c r="L157" s="39"/>
      <c r="M157" s="195" t="s">
        <v>1</v>
      </c>
      <c r="N157" s="196" t="s">
        <v>42</v>
      </c>
      <c r="O157" s="71"/>
      <c r="P157" s="197">
        <f>O157*H157</f>
        <v>0</v>
      </c>
      <c r="Q157" s="197">
        <v>7.8259999999999996E-2</v>
      </c>
      <c r="R157" s="197">
        <f>Q157*H157</f>
        <v>0.31303999999999998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159</v>
      </c>
      <c r="AT157" s="199" t="s">
        <v>155</v>
      </c>
      <c r="AU157" s="199" t="s">
        <v>87</v>
      </c>
      <c r="AY157" s="17" t="s">
        <v>152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7" t="s">
        <v>85</v>
      </c>
      <c r="BK157" s="200">
        <f>ROUND(I157*H157,2)</f>
        <v>0</v>
      </c>
      <c r="BL157" s="17" t="s">
        <v>159</v>
      </c>
      <c r="BM157" s="199" t="s">
        <v>1632</v>
      </c>
    </row>
    <row r="158" spans="1:65" s="13" customFormat="1" ht="11.25">
      <c r="B158" s="201"/>
      <c r="C158" s="202"/>
      <c r="D158" s="203" t="s">
        <v>161</v>
      </c>
      <c r="E158" s="204" t="s">
        <v>1</v>
      </c>
      <c r="F158" s="205" t="s">
        <v>3522</v>
      </c>
      <c r="G158" s="202"/>
      <c r="H158" s="206">
        <v>4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161</v>
      </c>
      <c r="AU158" s="212" t="s">
        <v>87</v>
      </c>
      <c r="AV158" s="13" t="s">
        <v>87</v>
      </c>
      <c r="AW158" s="13" t="s">
        <v>34</v>
      </c>
      <c r="AX158" s="13" t="s">
        <v>85</v>
      </c>
      <c r="AY158" s="212" t="s">
        <v>152</v>
      </c>
    </row>
    <row r="159" spans="1:65" s="2" customFormat="1" ht="24.2" customHeight="1">
      <c r="A159" s="34"/>
      <c r="B159" s="35"/>
      <c r="C159" s="187" t="s">
        <v>159</v>
      </c>
      <c r="D159" s="187" t="s">
        <v>155</v>
      </c>
      <c r="E159" s="188" t="s">
        <v>3523</v>
      </c>
      <c r="F159" s="189" t="s">
        <v>3524</v>
      </c>
      <c r="G159" s="190" t="s">
        <v>170</v>
      </c>
      <c r="H159" s="191">
        <v>2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42</v>
      </c>
      <c r="O159" s="71"/>
      <c r="P159" s="197">
        <f>O159*H159</f>
        <v>0</v>
      </c>
      <c r="Q159" s="197">
        <v>9.1259999999999994E-2</v>
      </c>
      <c r="R159" s="197">
        <f>Q159*H159</f>
        <v>0.18251999999999999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159</v>
      </c>
      <c r="AT159" s="199" t="s">
        <v>155</v>
      </c>
      <c r="AU159" s="199" t="s">
        <v>87</v>
      </c>
      <c r="AY159" s="17" t="s">
        <v>152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85</v>
      </c>
      <c r="BK159" s="200">
        <f>ROUND(I159*H159,2)</f>
        <v>0</v>
      </c>
      <c r="BL159" s="17" t="s">
        <v>159</v>
      </c>
      <c r="BM159" s="199" t="s">
        <v>3525</v>
      </c>
    </row>
    <row r="160" spans="1:65" s="13" customFormat="1" ht="11.25">
      <c r="B160" s="201"/>
      <c r="C160" s="202"/>
      <c r="D160" s="203" t="s">
        <v>161</v>
      </c>
      <c r="E160" s="204" t="s">
        <v>1</v>
      </c>
      <c r="F160" s="205" t="s">
        <v>3526</v>
      </c>
      <c r="G160" s="202"/>
      <c r="H160" s="206">
        <v>2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161</v>
      </c>
      <c r="AU160" s="212" t="s">
        <v>87</v>
      </c>
      <c r="AV160" s="13" t="s">
        <v>87</v>
      </c>
      <c r="AW160" s="13" t="s">
        <v>34</v>
      </c>
      <c r="AX160" s="13" t="s">
        <v>85</v>
      </c>
      <c r="AY160" s="212" t="s">
        <v>152</v>
      </c>
    </row>
    <row r="161" spans="1:65" s="2" customFormat="1" ht="24.2" customHeight="1">
      <c r="A161" s="34"/>
      <c r="B161" s="35"/>
      <c r="C161" s="187" t="s">
        <v>181</v>
      </c>
      <c r="D161" s="187" t="s">
        <v>155</v>
      </c>
      <c r="E161" s="188" t="s">
        <v>1663</v>
      </c>
      <c r="F161" s="189" t="s">
        <v>1664</v>
      </c>
      <c r="G161" s="190" t="s">
        <v>198</v>
      </c>
      <c r="H161" s="191">
        <v>26.8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42</v>
      </c>
      <c r="O161" s="71"/>
      <c r="P161" s="197">
        <f>O161*H161</f>
        <v>0</v>
      </c>
      <c r="Q161" s="197">
        <v>1.2999999999999999E-4</v>
      </c>
      <c r="R161" s="197">
        <f>Q161*H161</f>
        <v>3.4839999999999997E-3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159</v>
      </c>
      <c r="AT161" s="199" t="s">
        <v>155</v>
      </c>
      <c r="AU161" s="199" t="s">
        <v>87</v>
      </c>
      <c r="AY161" s="17" t="s">
        <v>152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85</v>
      </c>
      <c r="BK161" s="200">
        <f>ROUND(I161*H161,2)</f>
        <v>0</v>
      </c>
      <c r="BL161" s="17" t="s">
        <v>159</v>
      </c>
      <c r="BM161" s="199" t="s">
        <v>1665</v>
      </c>
    </row>
    <row r="162" spans="1:65" s="13" customFormat="1" ht="11.25">
      <c r="B162" s="201"/>
      <c r="C162" s="202"/>
      <c r="D162" s="203" t="s">
        <v>161</v>
      </c>
      <c r="E162" s="204" t="s">
        <v>1</v>
      </c>
      <c r="F162" s="205" t="s">
        <v>3527</v>
      </c>
      <c r="G162" s="202"/>
      <c r="H162" s="206">
        <v>26.8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161</v>
      </c>
      <c r="AU162" s="212" t="s">
        <v>87</v>
      </c>
      <c r="AV162" s="13" t="s">
        <v>87</v>
      </c>
      <c r="AW162" s="13" t="s">
        <v>34</v>
      </c>
      <c r="AX162" s="13" t="s">
        <v>85</v>
      </c>
      <c r="AY162" s="212" t="s">
        <v>152</v>
      </c>
    </row>
    <row r="163" spans="1:65" s="12" customFormat="1" ht="22.9" customHeight="1">
      <c r="B163" s="171"/>
      <c r="C163" s="172"/>
      <c r="D163" s="173" t="s">
        <v>76</v>
      </c>
      <c r="E163" s="185" t="s">
        <v>185</v>
      </c>
      <c r="F163" s="185" t="s">
        <v>622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SUM(P164:P231)</f>
        <v>0</v>
      </c>
      <c r="Q163" s="179"/>
      <c r="R163" s="180">
        <f>SUM(R164:R231)</f>
        <v>28.216572240000001</v>
      </c>
      <c r="S163" s="179"/>
      <c r="T163" s="181">
        <f>SUM(T164:T231)</f>
        <v>0</v>
      </c>
      <c r="AR163" s="182" t="s">
        <v>85</v>
      </c>
      <c r="AT163" s="183" t="s">
        <v>76</v>
      </c>
      <c r="AU163" s="183" t="s">
        <v>85</v>
      </c>
      <c r="AY163" s="182" t="s">
        <v>152</v>
      </c>
      <c r="BK163" s="184">
        <f>SUM(BK164:BK231)</f>
        <v>0</v>
      </c>
    </row>
    <row r="164" spans="1:65" s="2" customFormat="1" ht="24.2" customHeight="1">
      <c r="A164" s="34"/>
      <c r="B164" s="35"/>
      <c r="C164" s="187" t="s">
        <v>185</v>
      </c>
      <c r="D164" s="187" t="s">
        <v>155</v>
      </c>
      <c r="E164" s="188" t="s">
        <v>623</v>
      </c>
      <c r="F164" s="189" t="s">
        <v>624</v>
      </c>
      <c r="G164" s="190" t="s">
        <v>165</v>
      </c>
      <c r="H164" s="191">
        <v>58.8</v>
      </c>
      <c r="I164" s="192"/>
      <c r="J164" s="193">
        <f>ROUND(I164*H164,2)</f>
        <v>0</v>
      </c>
      <c r="K164" s="194"/>
      <c r="L164" s="39"/>
      <c r="M164" s="195" t="s">
        <v>1</v>
      </c>
      <c r="N164" s="196" t="s">
        <v>42</v>
      </c>
      <c r="O164" s="7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159</v>
      </c>
      <c r="AT164" s="199" t="s">
        <v>155</v>
      </c>
      <c r="AU164" s="199" t="s">
        <v>87</v>
      </c>
      <c r="AY164" s="17" t="s">
        <v>152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85</v>
      </c>
      <c r="BK164" s="200">
        <f>ROUND(I164*H164,2)</f>
        <v>0</v>
      </c>
      <c r="BL164" s="17" t="s">
        <v>159</v>
      </c>
      <c r="BM164" s="199" t="s">
        <v>1671</v>
      </c>
    </row>
    <row r="165" spans="1:65" s="13" customFormat="1" ht="11.25">
      <c r="B165" s="201"/>
      <c r="C165" s="202"/>
      <c r="D165" s="203" t="s">
        <v>161</v>
      </c>
      <c r="E165" s="204" t="s">
        <v>1</v>
      </c>
      <c r="F165" s="205" t="s">
        <v>3528</v>
      </c>
      <c r="G165" s="202"/>
      <c r="H165" s="206">
        <v>6</v>
      </c>
      <c r="I165" s="207"/>
      <c r="J165" s="202"/>
      <c r="K165" s="202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161</v>
      </c>
      <c r="AU165" s="212" t="s">
        <v>87</v>
      </c>
      <c r="AV165" s="13" t="s">
        <v>87</v>
      </c>
      <c r="AW165" s="13" t="s">
        <v>34</v>
      </c>
      <c r="AX165" s="13" t="s">
        <v>77</v>
      </c>
      <c r="AY165" s="212" t="s">
        <v>152</v>
      </c>
    </row>
    <row r="166" spans="1:65" s="13" customFormat="1" ht="11.25">
      <c r="B166" s="201"/>
      <c r="C166" s="202"/>
      <c r="D166" s="203" t="s">
        <v>161</v>
      </c>
      <c r="E166" s="204" t="s">
        <v>1</v>
      </c>
      <c r="F166" s="205" t="s">
        <v>3529</v>
      </c>
      <c r="G166" s="202"/>
      <c r="H166" s="206">
        <v>2.8</v>
      </c>
      <c r="I166" s="207"/>
      <c r="J166" s="202"/>
      <c r="K166" s="202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161</v>
      </c>
      <c r="AU166" s="212" t="s">
        <v>87</v>
      </c>
      <c r="AV166" s="13" t="s">
        <v>87</v>
      </c>
      <c r="AW166" s="13" t="s">
        <v>34</v>
      </c>
      <c r="AX166" s="13" t="s">
        <v>77</v>
      </c>
      <c r="AY166" s="212" t="s">
        <v>152</v>
      </c>
    </row>
    <row r="167" spans="1:65" s="13" customFormat="1" ht="11.25">
      <c r="B167" s="201"/>
      <c r="C167" s="202"/>
      <c r="D167" s="203" t="s">
        <v>161</v>
      </c>
      <c r="E167" s="204" t="s">
        <v>1</v>
      </c>
      <c r="F167" s="205" t="s">
        <v>3530</v>
      </c>
      <c r="G167" s="202"/>
      <c r="H167" s="206">
        <v>18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161</v>
      </c>
      <c r="AU167" s="212" t="s">
        <v>87</v>
      </c>
      <c r="AV167" s="13" t="s">
        <v>87</v>
      </c>
      <c r="AW167" s="13" t="s">
        <v>34</v>
      </c>
      <c r="AX167" s="13" t="s">
        <v>77</v>
      </c>
      <c r="AY167" s="212" t="s">
        <v>152</v>
      </c>
    </row>
    <row r="168" spans="1:65" s="13" customFormat="1" ht="11.25">
      <c r="B168" s="201"/>
      <c r="C168" s="202"/>
      <c r="D168" s="203" t="s">
        <v>161</v>
      </c>
      <c r="E168" s="204" t="s">
        <v>1</v>
      </c>
      <c r="F168" s="205" t="s">
        <v>3531</v>
      </c>
      <c r="G168" s="202"/>
      <c r="H168" s="206">
        <v>32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161</v>
      </c>
      <c r="AU168" s="212" t="s">
        <v>87</v>
      </c>
      <c r="AV168" s="13" t="s">
        <v>87</v>
      </c>
      <c r="AW168" s="13" t="s">
        <v>34</v>
      </c>
      <c r="AX168" s="13" t="s">
        <v>77</v>
      </c>
      <c r="AY168" s="212" t="s">
        <v>152</v>
      </c>
    </row>
    <row r="169" spans="1:65" s="14" customFormat="1" ht="11.25">
      <c r="B169" s="217"/>
      <c r="C169" s="218"/>
      <c r="D169" s="203" t="s">
        <v>161</v>
      </c>
      <c r="E169" s="219" t="s">
        <v>1</v>
      </c>
      <c r="F169" s="220" t="s">
        <v>203</v>
      </c>
      <c r="G169" s="218"/>
      <c r="H169" s="221">
        <v>58.8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161</v>
      </c>
      <c r="AU169" s="227" t="s">
        <v>87</v>
      </c>
      <c r="AV169" s="14" t="s">
        <v>159</v>
      </c>
      <c r="AW169" s="14" t="s">
        <v>34</v>
      </c>
      <c r="AX169" s="14" t="s">
        <v>85</v>
      </c>
      <c r="AY169" s="227" t="s">
        <v>152</v>
      </c>
    </row>
    <row r="170" spans="1:65" s="2" customFormat="1" ht="24.2" customHeight="1">
      <c r="A170" s="34"/>
      <c r="B170" s="35"/>
      <c r="C170" s="187" t="s">
        <v>189</v>
      </c>
      <c r="D170" s="187" t="s">
        <v>155</v>
      </c>
      <c r="E170" s="188" t="s">
        <v>1693</v>
      </c>
      <c r="F170" s="189" t="s">
        <v>1694</v>
      </c>
      <c r="G170" s="190" t="s">
        <v>165</v>
      </c>
      <c r="H170" s="191">
        <v>23.9</v>
      </c>
      <c r="I170" s="192"/>
      <c r="J170" s="193">
        <f>ROUND(I170*H170,2)</f>
        <v>0</v>
      </c>
      <c r="K170" s="194"/>
      <c r="L170" s="39"/>
      <c r="M170" s="195" t="s">
        <v>1</v>
      </c>
      <c r="N170" s="196" t="s">
        <v>42</v>
      </c>
      <c r="O170" s="71"/>
      <c r="P170" s="197">
        <f>O170*H170</f>
        <v>0</v>
      </c>
      <c r="Q170" s="197">
        <v>2.0000000000000001E-4</v>
      </c>
      <c r="R170" s="197">
        <f>Q170*H170</f>
        <v>4.7799999999999995E-3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159</v>
      </c>
      <c r="AT170" s="199" t="s">
        <v>155</v>
      </c>
      <c r="AU170" s="199" t="s">
        <v>87</v>
      </c>
      <c r="AY170" s="17" t="s">
        <v>152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85</v>
      </c>
      <c r="BK170" s="200">
        <f>ROUND(I170*H170,2)</f>
        <v>0</v>
      </c>
      <c r="BL170" s="17" t="s">
        <v>159</v>
      </c>
      <c r="BM170" s="199" t="s">
        <v>1695</v>
      </c>
    </row>
    <row r="171" spans="1:65" s="13" customFormat="1" ht="11.25">
      <c r="B171" s="201"/>
      <c r="C171" s="202"/>
      <c r="D171" s="203" t="s">
        <v>161</v>
      </c>
      <c r="E171" s="204" t="s">
        <v>1</v>
      </c>
      <c r="F171" s="205" t="s">
        <v>3532</v>
      </c>
      <c r="G171" s="202"/>
      <c r="H171" s="206">
        <v>23.9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161</v>
      </c>
      <c r="AU171" s="212" t="s">
        <v>87</v>
      </c>
      <c r="AV171" s="13" t="s">
        <v>87</v>
      </c>
      <c r="AW171" s="13" t="s">
        <v>34</v>
      </c>
      <c r="AX171" s="13" t="s">
        <v>85</v>
      </c>
      <c r="AY171" s="212" t="s">
        <v>152</v>
      </c>
    </row>
    <row r="172" spans="1:65" s="2" customFormat="1" ht="24.2" customHeight="1">
      <c r="A172" s="34"/>
      <c r="B172" s="35"/>
      <c r="C172" s="187" t="s">
        <v>195</v>
      </c>
      <c r="D172" s="187" t="s">
        <v>155</v>
      </c>
      <c r="E172" s="188" t="s">
        <v>3280</v>
      </c>
      <c r="F172" s="189" t="s">
        <v>3533</v>
      </c>
      <c r="G172" s="190" t="s">
        <v>165</v>
      </c>
      <c r="H172" s="191">
        <v>186.047</v>
      </c>
      <c r="I172" s="192"/>
      <c r="J172" s="193">
        <f>ROUND(I172*H172,2)</f>
        <v>0</v>
      </c>
      <c r="K172" s="194"/>
      <c r="L172" s="39"/>
      <c r="M172" s="195" t="s">
        <v>1</v>
      </c>
      <c r="N172" s="196" t="s">
        <v>42</v>
      </c>
      <c r="O172" s="71"/>
      <c r="P172" s="197">
        <f>O172*H172</f>
        <v>0</v>
      </c>
      <c r="Q172" s="197">
        <v>2.5999999999999998E-4</v>
      </c>
      <c r="R172" s="197">
        <f>Q172*H172</f>
        <v>4.8372219999999994E-2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159</v>
      </c>
      <c r="AT172" s="199" t="s">
        <v>155</v>
      </c>
      <c r="AU172" s="199" t="s">
        <v>87</v>
      </c>
      <c r="AY172" s="17" t="s">
        <v>152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7" t="s">
        <v>85</v>
      </c>
      <c r="BK172" s="200">
        <f>ROUND(I172*H172,2)</f>
        <v>0</v>
      </c>
      <c r="BL172" s="17" t="s">
        <v>159</v>
      </c>
      <c r="BM172" s="199" t="s">
        <v>3534</v>
      </c>
    </row>
    <row r="173" spans="1:65" s="13" customFormat="1" ht="11.25">
      <c r="B173" s="201"/>
      <c r="C173" s="202"/>
      <c r="D173" s="203" t="s">
        <v>161</v>
      </c>
      <c r="E173" s="204" t="s">
        <v>1</v>
      </c>
      <c r="F173" s="205" t="s">
        <v>3535</v>
      </c>
      <c r="G173" s="202"/>
      <c r="H173" s="206">
        <v>152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161</v>
      </c>
      <c r="AU173" s="212" t="s">
        <v>87</v>
      </c>
      <c r="AV173" s="13" t="s">
        <v>87</v>
      </c>
      <c r="AW173" s="13" t="s">
        <v>34</v>
      </c>
      <c r="AX173" s="13" t="s">
        <v>77</v>
      </c>
      <c r="AY173" s="212" t="s">
        <v>152</v>
      </c>
    </row>
    <row r="174" spans="1:65" s="13" customFormat="1" ht="11.25">
      <c r="B174" s="201"/>
      <c r="C174" s="202"/>
      <c r="D174" s="203" t="s">
        <v>161</v>
      </c>
      <c r="E174" s="204" t="s">
        <v>1</v>
      </c>
      <c r="F174" s="205" t="s">
        <v>3536</v>
      </c>
      <c r="G174" s="202"/>
      <c r="H174" s="206">
        <v>34.046999999999997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161</v>
      </c>
      <c r="AU174" s="212" t="s">
        <v>87</v>
      </c>
      <c r="AV174" s="13" t="s">
        <v>87</v>
      </c>
      <c r="AW174" s="13" t="s">
        <v>34</v>
      </c>
      <c r="AX174" s="13" t="s">
        <v>77</v>
      </c>
      <c r="AY174" s="212" t="s">
        <v>152</v>
      </c>
    </row>
    <row r="175" spans="1:65" s="14" customFormat="1" ht="11.25">
      <c r="B175" s="217"/>
      <c r="C175" s="218"/>
      <c r="D175" s="203" t="s">
        <v>161</v>
      </c>
      <c r="E175" s="219" t="s">
        <v>1</v>
      </c>
      <c r="F175" s="220" t="s">
        <v>203</v>
      </c>
      <c r="G175" s="218"/>
      <c r="H175" s="221">
        <v>186.047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161</v>
      </c>
      <c r="AU175" s="227" t="s">
        <v>87</v>
      </c>
      <c r="AV175" s="14" t="s">
        <v>159</v>
      </c>
      <c r="AW175" s="14" t="s">
        <v>34</v>
      </c>
      <c r="AX175" s="14" t="s">
        <v>85</v>
      </c>
      <c r="AY175" s="227" t="s">
        <v>152</v>
      </c>
    </row>
    <row r="176" spans="1:65" s="2" customFormat="1" ht="24.2" customHeight="1">
      <c r="A176" s="34"/>
      <c r="B176" s="35"/>
      <c r="C176" s="187" t="s">
        <v>174</v>
      </c>
      <c r="D176" s="187" t="s">
        <v>155</v>
      </c>
      <c r="E176" s="188" t="s">
        <v>1687</v>
      </c>
      <c r="F176" s="189" t="s">
        <v>1688</v>
      </c>
      <c r="G176" s="190" t="s">
        <v>165</v>
      </c>
      <c r="H176" s="191">
        <v>126.38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42</v>
      </c>
      <c r="O176" s="71"/>
      <c r="P176" s="197">
        <f>O176*H176</f>
        <v>0</v>
      </c>
      <c r="Q176" s="197">
        <v>2.5999999999999998E-4</v>
      </c>
      <c r="R176" s="197">
        <f>Q176*H176</f>
        <v>3.2858799999999994E-2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159</v>
      </c>
      <c r="AT176" s="199" t="s">
        <v>155</v>
      </c>
      <c r="AU176" s="199" t="s">
        <v>87</v>
      </c>
      <c r="AY176" s="17" t="s">
        <v>152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85</v>
      </c>
      <c r="BK176" s="200">
        <f>ROUND(I176*H176,2)</f>
        <v>0</v>
      </c>
      <c r="BL176" s="17" t="s">
        <v>159</v>
      </c>
      <c r="BM176" s="199" t="s">
        <v>3537</v>
      </c>
    </row>
    <row r="177" spans="1:65" s="13" customFormat="1" ht="11.25">
      <c r="B177" s="201"/>
      <c r="C177" s="202"/>
      <c r="D177" s="203" t="s">
        <v>161</v>
      </c>
      <c r="E177" s="204" t="s">
        <v>1</v>
      </c>
      <c r="F177" s="205" t="s">
        <v>3538</v>
      </c>
      <c r="G177" s="202"/>
      <c r="H177" s="206">
        <v>50.88</v>
      </c>
      <c r="I177" s="207"/>
      <c r="J177" s="202"/>
      <c r="K177" s="202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161</v>
      </c>
      <c r="AU177" s="212" t="s">
        <v>87</v>
      </c>
      <c r="AV177" s="13" t="s">
        <v>87</v>
      </c>
      <c r="AW177" s="13" t="s">
        <v>34</v>
      </c>
      <c r="AX177" s="13" t="s">
        <v>77</v>
      </c>
      <c r="AY177" s="212" t="s">
        <v>152</v>
      </c>
    </row>
    <row r="178" spans="1:65" s="13" customFormat="1" ht="11.25">
      <c r="B178" s="201"/>
      <c r="C178" s="202"/>
      <c r="D178" s="203" t="s">
        <v>161</v>
      </c>
      <c r="E178" s="204" t="s">
        <v>1</v>
      </c>
      <c r="F178" s="205" t="s">
        <v>3539</v>
      </c>
      <c r="G178" s="202"/>
      <c r="H178" s="206">
        <v>38.4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161</v>
      </c>
      <c r="AU178" s="212" t="s">
        <v>87</v>
      </c>
      <c r="AV178" s="13" t="s">
        <v>87</v>
      </c>
      <c r="AW178" s="13" t="s">
        <v>34</v>
      </c>
      <c r="AX178" s="13" t="s">
        <v>77</v>
      </c>
      <c r="AY178" s="212" t="s">
        <v>152</v>
      </c>
    </row>
    <row r="179" spans="1:65" s="13" customFormat="1" ht="11.25">
      <c r="B179" s="201"/>
      <c r="C179" s="202"/>
      <c r="D179" s="203" t="s">
        <v>161</v>
      </c>
      <c r="E179" s="204" t="s">
        <v>1</v>
      </c>
      <c r="F179" s="205" t="s">
        <v>3540</v>
      </c>
      <c r="G179" s="202"/>
      <c r="H179" s="206">
        <v>13.2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161</v>
      </c>
      <c r="AU179" s="212" t="s">
        <v>87</v>
      </c>
      <c r="AV179" s="13" t="s">
        <v>87</v>
      </c>
      <c r="AW179" s="13" t="s">
        <v>34</v>
      </c>
      <c r="AX179" s="13" t="s">
        <v>77</v>
      </c>
      <c r="AY179" s="212" t="s">
        <v>152</v>
      </c>
    </row>
    <row r="180" spans="1:65" s="13" customFormat="1" ht="11.25">
      <c r="B180" s="201"/>
      <c r="C180" s="202"/>
      <c r="D180" s="203" t="s">
        <v>161</v>
      </c>
      <c r="E180" s="204" t="s">
        <v>1</v>
      </c>
      <c r="F180" s="205" t="s">
        <v>3541</v>
      </c>
      <c r="G180" s="202"/>
      <c r="H180" s="206">
        <v>23.9</v>
      </c>
      <c r="I180" s="207"/>
      <c r="J180" s="202"/>
      <c r="K180" s="202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161</v>
      </c>
      <c r="AU180" s="212" t="s">
        <v>87</v>
      </c>
      <c r="AV180" s="13" t="s">
        <v>87</v>
      </c>
      <c r="AW180" s="13" t="s">
        <v>34</v>
      </c>
      <c r="AX180" s="13" t="s">
        <v>77</v>
      </c>
      <c r="AY180" s="212" t="s">
        <v>152</v>
      </c>
    </row>
    <row r="181" spans="1:65" s="14" customFormat="1" ht="11.25">
      <c r="B181" s="217"/>
      <c r="C181" s="218"/>
      <c r="D181" s="203" t="s">
        <v>161</v>
      </c>
      <c r="E181" s="219" t="s">
        <v>1</v>
      </c>
      <c r="F181" s="220" t="s">
        <v>203</v>
      </c>
      <c r="G181" s="218"/>
      <c r="H181" s="221">
        <v>126.38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161</v>
      </c>
      <c r="AU181" s="227" t="s">
        <v>87</v>
      </c>
      <c r="AV181" s="14" t="s">
        <v>159</v>
      </c>
      <c r="AW181" s="14" t="s">
        <v>34</v>
      </c>
      <c r="AX181" s="14" t="s">
        <v>85</v>
      </c>
      <c r="AY181" s="227" t="s">
        <v>152</v>
      </c>
    </row>
    <row r="182" spans="1:65" s="2" customFormat="1" ht="24.2" customHeight="1">
      <c r="A182" s="34"/>
      <c r="B182" s="35"/>
      <c r="C182" s="187" t="s">
        <v>207</v>
      </c>
      <c r="D182" s="187" t="s">
        <v>155</v>
      </c>
      <c r="E182" s="188" t="s">
        <v>3276</v>
      </c>
      <c r="F182" s="189" t="s">
        <v>3542</v>
      </c>
      <c r="G182" s="190" t="s">
        <v>165</v>
      </c>
      <c r="H182" s="191">
        <v>15.93</v>
      </c>
      <c r="I182" s="192"/>
      <c r="J182" s="193">
        <f>ROUND(I182*H182,2)</f>
        <v>0</v>
      </c>
      <c r="K182" s="194"/>
      <c r="L182" s="39"/>
      <c r="M182" s="195" t="s">
        <v>1</v>
      </c>
      <c r="N182" s="196" t="s">
        <v>42</v>
      </c>
      <c r="O182" s="71"/>
      <c r="P182" s="197">
        <f>O182*H182</f>
        <v>0</v>
      </c>
      <c r="Q182" s="197">
        <v>2.5999999999999998E-4</v>
      </c>
      <c r="R182" s="197">
        <f>Q182*H182</f>
        <v>4.1417999999999993E-3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159</v>
      </c>
      <c r="AT182" s="199" t="s">
        <v>155</v>
      </c>
      <c r="AU182" s="199" t="s">
        <v>87</v>
      </c>
      <c r="AY182" s="17" t="s">
        <v>152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7" t="s">
        <v>85</v>
      </c>
      <c r="BK182" s="200">
        <f>ROUND(I182*H182,2)</f>
        <v>0</v>
      </c>
      <c r="BL182" s="17" t="s">
        <v>159</v>
      </c>
      <c r="BM182" s="199" t="s">
        <v>3543</v>
      </c>
    </row>
    <row r="183" spans="1:65" s="13" customFormat="1" ht="11.25">
      <c r="B183" s="201"/>
      <c r="C183" s="202"/>
      <c r="D183" s="203" t="s">
        <v>161</v>
      </c>
      <c r="E183" s="204" t="s">
        <v>1</v>
      </c>
      <c r="F183" s="205" t="s">
        <v>3544</v>
      </c>
      <c r="G183" s="202"/>
      <c r="H183" s="206">
        <v>8.1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161</v>
      </c>
      <c r="AU183" s="212" t="s">
        <v>87</v>
      </c>
      <c r="AV183" s="13" t="s">
        <v>87</v>
      </c>
      <c r="AW183" s="13" t="s">
        <v>34</v>
      </c>
      <c r="AX183" s="13" t="s">
        <v>77</v>
      </c>
      <c r="AY183" s="212" t="s">
        <v>152</v>
      </c>
    </row>
    <row r="184" spans="1:65" s="13" customFormat="1" ht="11.25">
      <c r="B184" s="201"/>
      <c r="C184" s="202"/>
      <c r="D184" s="203" t="s">
        <v>161</v>
      </c>
      <c r="E184" s="204" t="s">
        <v>1</v>
      </c>
      <c r="F184" s="205" t="s">
        <v>3545</v>
      </c>
      <c r="G184" s="202"/>
      <c r="H184" s="206">
        <v>6.63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161</v>
      </c>
      <c r="AU184" s="212" t="s">
        <v>87</v>
      </c>
      <c r="AV184" s="13" t="s">
        <v>87</v>
      </c>
      <c r="AW184" s="13" t="s">
        <v>34</v>
      </c>
      <c r="AX184" s="13" t="s">
        <v>77</v>
      </c>
      <c r="AY184" s="212" t="s">
        <v>152</v>
      </c>
    </row>
    <row r="185" spans="1:65" s="13" customFormat="1" ht="11.25">
      <c r="B185" s="201"/>
      <c r="C185" s="202"/>
      <c r="D185" s="203" t="s">
        <v>161</v>
      </c>
      <c r="E185" s="204" t="s">
        <v>1</v>
      </c>
      <c r="F185" s="205" t="s">
        <v>3546</v>
      </c>
      <c r="G185" s="202"/>
      <c r="H185" s="206">
        <v>1.2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161</v>
      </c>
      <c r="AU185" s="212" t="s">
        <v>87</v>
      </c>
      <c r="AV185" s="13" t="s">
        <v>87</v>
      </c>
      <c r="AW185" s="13" t="s">
        <v>34</v>
      </c>
      <c r="AX185" s="13" t="s">
        <v>77</v>
      </c>
      <c r="AY185" s="212" t="s">
        <v>152</v>
      </c>
    </row>
    <row r="186" spans="1:65" s="14" customFormat="1" ht="11.25">
      <c r="B186" s="217"/>
      <c r="C186" s="218"/>
      <c r="D186" s="203" t="s">
        <v>161</v>
      </c>
      <c r="E186" s="219" t="s">
        <v>1</v>
      </c>
      <c r="F186" s="220" t="s">
        <v>203</v>
      </c>
      <c r="G186" s="218"/>
      <c r="H186" s="221">
        <v>15.93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161</v>
      </c>
      <c r="AU186" s="227" t="s">
        <v>87</v>
      </c>
      <c r="AV186" s="14" t="s">
        <v>159</v>
      </c>
      <c r="AW186" s="14" t="s">
        <v>34</v>
      </c>
      <c r="AX186" s="14" t="s">
        <v>85</v>
      </c>
      <c r="AY186" s="227" t="s">
        <v>152</v>
      </c>
    </row>
    <row r="187" spans="1:65" s="2" customFormat="1" ht="24.2" customHeight="1">
      <c r="A187" s="34"/>
      <c r="B187" s="35"/>
      <c r="C187" s="187" t="s">
        <v>212</v>
      </c>
      <c r="D187" s="187" t="s">
        <v>155</v>
      </c>
      <c r="E187" s="188" t="s">
        <v>3547</v>
      </c>
      <c r="F187" s="189" t="s">
        <v>3548</v>
      </c>
      <c r="G187" s="190" t="s">
        <v>165</v>
      </c>
      <c r="H187" s="191">
        <v>49.976999999999997</v>
      </c>
      <c r="I187" s="192"/>
      <c r="J187" s="193">
        <f>ROUND(I187*H187,2)</f>
        <v>0</v>
      </c>
      <c r="K187" s="194"/>
      <c r="L187" s="39"/>
      <c r="M187" s="195" t="s">
        <v>1</v>
      </c>
      <c r="N187" s="196" t="s">
        <v>42</v>
      </c>
      <c r="O187" s="71"/>
      <c r="P187" s="197">
        <f>O187*H187</f>
        <v>0</v>
      </c>
      <c r="Q187" s="197">
        <v>2.8199999999999999E-2</v>
      </c>
      <c r="R187" s="197">
        <f>Q187*H187</f>
        <v>1.4093513999999998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159</v>
      </c>
      <c r="AT187" s="199" t="s">
        <v>155</v>
      </c>
      <c r="AU187" s="199" t="s">
        <v>87</v>
      </c>
      <c r="AY187" s="17" t="s">
        <v>152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85</v>
      </c>
      <c r="BK187" s="200">
        <f>ROUND(I187*H187,2)</f>
        <v>0</v>
      </c>
      <c r="BL187" s="17" t="s">
        <v>159</v>
      </c>
      <c r="BM187" s="199" t="s">
        <v>3549</v>
      </c>
    </row>
    <row r="188" spans="1:65" s="13" customFormat="1" ht="11.25">
      <c r="B188" s="201"/>
      <c r="C188" s="202"/>
      <c r="D188" s="203" t="s">
        <v>161</v>
      </c>
      <c r="E188" s="204" t="s">
        <v>1</v>
      </c>
      <c r="F188" s="205" t="s">
        <v>3550</v>
      </c>
      <c r="G188" s="202"/>
      <c r="H188" s="206">
        <v>34.046999999999997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161</v>
      </c>
      <c r="AU188" s="212" t="s">
        <v>87</v>
      </c>
      <c r="AV188" s="13" t="s">
        <v>87</v>
      </c>
      <c r="AW188" s="13" t="s">
        <v>34</v>
      </c>
      <c r="AX188" s="13" t="s">
        <v>77</v>
      </c>
      <c r="AY188" s="212" t="s">
        <v>152</v>
      </c>
    </row>
    <row r="189" spans="1:65" s="13" customFormat="1" ht="11.25">
      <c r="B189" s="201"/>
      <c r="C189" s="202"/>
      <c r="D189" s="203" t="s">
        <v>161</v>
      </c>
      <c r="E189" s="204" t="s">
        <v>1</v>
      </c>
      <c r="F189" s="205" t="s">
        <v>3551</v>
      </c>
      <c r="G189" s="202"/>
      <c r="H189" s="206">
        <v>15.93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161</v>
      </c>
      <c r="AU189" s="212" t="s">
        <v>87</v>
      </c>
      <c r="AV189" s="13" t="s">
        <v>87</v>
      </c>
      <c r="AW189" s="13" t="s">
        <v>34</v>
      </c>
      <c r="AX189" s="13" t="s">
        <v>77</v>
      </c>
      <c r="AY189" s="212" t="s">
        <v>152</v>
      </c>
    </row>
    <row r="190" spans="1:65" s="14" customFormat="1" ht="11.25">
      <c r="B190" s="217"/>
      <c r="C190" s="218"/>
      <c r="D190" s="203" t="s">
        <v>161</v>
      </c>
      <c r="E190" s="219" t="s">
        <v>1</v>
      </c>
      <c r="F190" s="220" t="s">
        <v>203</v>
      </c>
      <c r="G190" s="218"/>
      <c r="H190" s="221">
        <v>49.976999999999997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161</v>
      </c>
      <c r="AU190" s="227" t="s">
        <v>87</v>
      </c>
      <c r="AV190" s="14" t="s">
        <v>159</v>
      </c>
      <c r="AW190" s="14" t="s">
        <v>34</v>
      </c>
      <c r="AX190" s="14" t="s">
        <v>85</v>
      </c>
      <c r="AY190" s="227" t="s">
        <v>152</v>
      </c>
    </row>
    <row r="191" spans="1:65" s="2" customFormat="1" ht="24.2" customHeight="1">
      <c r="A191" s="34"/>
      <c r="B191" s="35"/>
      <c r="C191" s="187" t="s">
        <v>216</v>
      </c>
      <c r="D191" s="187" t="s">
        <v>155</v>
      </c>
      <c r="E191" s="188" t="s">
        <v>3552</v>
      </c>
      <c r="F191" s="189" t="s">
        <v>3553</v>
      </c>
      <c r="G191" s="190" t="s">
        <v>165</v>
      </c>
      <c r="H191" s="191">
        <v>49.976999999999997</v>
      </c>
      <c r="I191" s="192"/>
      <c r="J191" s="193">
        <f>ROUND(I191*H191,2)</f>
        <v>0</v>
      </c>
      <c r="K191" s="194"/>
      <c r="L191" s="39"/>
      <c r="M191" s="195" t="s">
        <v>1</v>
      </c>
      <c r="N191" s="196" t="s">
        <v>42</v>
      </c>
      <c r="O191" s="71"/>
      <c r="P191" s="197">
        <f>O191*H191</f>
        <v>0</v>
      </c>
      <c r="Q191" s="197">
        <v>2.0480000000000002E-2</v>
      </c>
      <c r="R191" s="197">
        <f>Q191*H191</f>
        <v>1.0235289599999999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159</v>
      </c>
      <c r="AT191" s="199" t="s">
        <v>155</v>
      </c>
      <c r="AU191" s="199" t="s">
        <v>87</v>
      </c>
      <c r="AY191" s="17" t="s">
        <v>152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85</v>
      </c>
      <c r="BK191" s="200">
        <f>ROUND(I191*H191,2)</f>
        <v>0</v>
      </c>
      <c r="BL191" s="17" t="s">
        <v>159</v>
      </c>
      <c r="BM191" s="199" t="s">
        <v>3554</v>
      </c>
    </row>
    <row r="192" spans="1:65" s="2" customFormat="1" ht="24.2" customHeight="1">
      <c r="A192" s="34"/>
      <c r="B192" s="35"/>
      <c r="C192" s="187" t="s">
        <v>222</v>
      </c>
      <c r="D192" s="187" t="s">
        <v>155</v>
      </c>
      <c r="E192" s="188" t="s">
        <v>3555</v>
      </c>
      <c r="F192" s="189" t="s">
        <v>3556</v>
      </c>
      <c r="G192" s="190" t="s">
        <v>165</v>
      </c>
      <c r="H192" s="191">
        <v>49.976999999999997</v>
      </c>
      <c r="I192" s="192"/>
      <c r="J192" s="193">
        <f>ROUND(I192*H192,2)</f>
        <v>0</v>
      </c>
      <c r="K192" s="194"/>
      <c r="L192" s="39"/>
      <c r="M192" s="195" t="s">
        <v>1</v>
      </c>
      <c r="N192" s="196" t="s">
        <v>42</v>
      </c>
      <c r="O192" s="71"/>
      <c r="P192" s="197">
        <f>O192*H192</f>
        <v>0</v>
      </c>
      <c r="Q192" s="197">
        <v>4.3800000000000002E-3</v>
      </c>
      <c r="R192" s="197">
        <f>Q192*H192</f>
        <v>0.21889925999999998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159</v>
      </c>
      <c r="AT192" s="199" t="s">
        <v>155</v>
      </c>
      <c r="AU192" s="199" t="s">
        <v>87</v>
      </c>
      <c r="AY192" s="17" t="s">
        <v>152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7" t="s">
        <v>85</v>
      </c>
      <c r="BK192" s="200">
        <f>ROUND(I192*H192,2)</f>
        <v>0</v>
      </c>
      <c r="BL192" s="17" t="s">
        <v>159</v>
      </c>
      <c r="BM192" s="199" t="s">
        <v>3557</v>
      </c>
    </row>
    <row r="193" spans="1:65" s="2" customFormat="1" ht="24.2" customHeight="1">
      <c r="A193" s="34"/>
      <c r="B193" s="35"/>
      <c r="C193" s="187" t="s">
        <v>227</v>
      </c>
      <c r="D193" s="187" t="s">
        <v>155</v>
      </c>
      <c r="E193" s="188" t="s">
        <v>1675</v>
      </c>
      <c r="F193" s="189" t="s">
        <v>1676</v>
      </c>
      <c r="G193" s="190" t="s">
        <v>165</v>
      </c>
      <c r="H193" s="191">
        <v>278.38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42</v>
      </c>
      <c r="O193" s="71"/>
      <c r="P193" s="197">
        <f>O193*H193</f>
        <v>0</v>
      </c>
      <c r="Q193" s="197">
        <v>2.6200000000000001E-2</v>
      </c>
      <c r="R193" s="197">
        <f>Q193*H193</f>
        <v>7.2935560000000006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159</v>
      </c>
      <c r="AT193" s="199" t="s">
        <v>155</v>
      </c>
      <c r="AU193" s="199" t="s">
        <v>87</v>
      </c>
      <c r="AY193" s="17" t="s">
        <v>152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85</v>
      </c>
      <c r="BK193" s="200">
        <f>ROUND(I193*H193,2)</f>
        <v>0</v>
      </c>
      <c r="BL193" s="17" t="s">
        <v>159</v>
      </c>
      <c r="BM193" s="199" t="s">
        <v>3558</v>
      </c>
    </row>
    <row r="194" spans="1:65" s="13" customFormat="1" ht="11.25">
      <c r="B194" s="201"/>
      <c r="C194" s="202"/>
      <c r="D194" s="203" t="s">
        <v>161</v>
      </c>
      <c r="E194" s="204" t="s">
        <v>1</v>
      </c>
      <c r="F194" s="205" t="s">
        <v>3559</v>
      </c>
      <c r="G194" s="202"/>
      <c r="H194" s="206">
        <v>152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161</v>
      </c>
      <c r="AU194" s="212" t="s">
        <v>87</v>
      </c>
      <c r="AV194" s="13" t="s">
        <v>87</v>
      </c>
      <c r="AW194" s="13" t="s">
        <v>34</v>
      </c>
      <c r="AX194" s="13" t="s">
        <v>77</v>
      </c>
      <c r="AY194" s="212" t="s">
        <v>152</v>
      </c>
    </row>
    <row r="195" spans="1:65" s="13" customFormat="1" ht="11.25">
      <c r="B195" s="201"/>
      <c r="C195" s="202"/>
      <c r="D195" s="203" t="s">
        <v>161</v>
      </c>
      <c r="E195" s="204" t="s">
        <v>1</v>
      </c>
      <c r="F195" s="205" t="s">
        <v>3560</v>
      </c>
      <c r="G195" s="202"/>
      <c r="H195" s="206">
        <v>126.38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161</v>
      </c>
      <c r="AU195" s="212" t="s">
        <v>87</v>
      </c>
      <c r="AV195" s="13" t="s">
        <v>87</v>
      </c>
      <c r="AW195" s="13" t="s">
        <v>34</v>
      </c>
      <c r="AX195" s="13" t="s">
        <v>77</v>
      </c>
      <c r="AY195" s="212" t="s">
        <v>152</v>
      </c>
    </row>
    <row r="196" spans="1:65" s="14" customFormat="1" ht="11.25">
      <c r="B196" s="217"/>
      <c r="C196" s="218"/>
      <c r="D196" s="203" t="s">
        <v>161</v>
      </c>
      <c r="E196" s="219" t="s">
        <v>1</v>
      </c>
      <c r="F196" s="220" t="s">
        <v>203</v>
      </c>
      <c r="G196" s="218"/>
      <c r="H196" s="221">
        <v>278.38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161</v>
      </c>
      <c r="AU196" s="227" t="s">
        <v>87</v>
      </c>
      <c r="AV196" s="14" t="s">
        <v>159</v>
      </c>
      <c r="AW196" s="14" t="s">
        <v>34</v>
      </c>
      <c r="AX196" s="14" t="s">
        <v>85</v>
      </c>
      <c r="AY196" s="227" t="s">
        <v>152</v>
      </c>
    </row>
    <row r="197" spans="1:65" s="2" customFormat="1" ht="24.2" customHeight="1">
      <c r="A197" s="34"/>
      <c r="B197" s="35"/>
      <c r="C197" s="187" t="s">
        <v>8</v>
      </c>
      <c r="D197" s="187" t="s">
        <v>155</v>
      </c>
      <c r="E197" s="188" t="s">
        <v>1680</v>
      </c>
      <c r="F197" s="189" t="s">
        <v>1681</v>
      </c>
      <c r="G197" s="190" t="s">
        <v>165</v>
      </c>
      <c r="H197" s="191">
        <v>278.38</v>
      </c>
      <c r="I197" s="192"/>
      <c r="J197" s="193">
        <f t="shared" ref="J197:J203" si="0">ROUND(I197*H197,2)</f>
        <v>0</v>
      </c>
      <c r="K197" s="194"/>
      <c r="L197" s="39"/>
      <c r="M197" s="195" t="s">
        <v>1</v>
      </c>
      <c r="N197" s="196" t="s">
        <v>42</v>
      </c>
      <c r="O197" s="71"/>
      <c r="P197" s="197">
        <f t="shared" ref="P197:P203" si="1">O197*H197</f>
        <v>0</v>
      </c>
      <c r="Q197" s="197">
        <v>2.0480000000000002E-2</v>
      </c>
      <c r="R197" s="197">
        <f t="shared" ref="R197:R203" si="2">Q197*H197</f>
        <v>5.7012224000000007</v>
      </c>
      <c r="S197" s="197">
        <v>0</v>
      </c>
      <c r="T197" s="198">
        <f t="shared" ref="T197:T203" si="3"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159</v>
      </c>
      <c r="AT197" s="199" t="s">
        <v>155</v>
      </c>
      <c r="AU197" s="199" t="s">
        <v>87</v>
      </c>
      <c r="AY197" s="17" t="s">
        <v>152</v>
      </c>
      <c r="BE197" s="200">
        <f t="shared" ref="BE197:BE203" si="4">IF(N197="základní",J197,0)</f>
        <v>0</v>
      </c>
      <c r="BF197" s="200">
        <f t="shared" ref="BF197:BF203" si="5">IF(N197="snížená",J197,0)</f>
        <v>0</v>
      </c>
      <c r="BG197" s="200">
        <f t="shared" ref="BG197:BG203" si="6">IF(N197="zákl. přenesená",J197,0)</f>
        <v>0</v>
      </c>
      <c r="BH197" s="200">
        <f t="shared" ref="BH197:BH203" si="7">IF(N197="sníž. přenesená",J197,0)</f>
        <v>0</v>
      </c>
      <c r="BI197" s="200">
        <f t="shared" ref="BI197:BI203" si="8">IF(N197="nulová",J197,0)</f>
        <v>0</v>
      </c>
      <c r="BJ197" s="17" t="s">
        <v>85</v>
      </c>
      <c r="BK197" s="200">
        <f t="shared" ref="BK197:BK203" si="9">ROUND(I197*H197,2)</f>
        <v>0</v>
      </c>
      <c r="BL197" s="17" t="s">
        <v>159</v>
      </c>
      <c r="BM197" s="199" t="s">
        <v>1682</v>
      </c>
    </row>
    <row r="198" spans="1:65" s="2" customFormat="1" ht="24.2" customHeight="1">
      <c r="A198" s="34"/>
      <c r="B198" s="35"/>
      <c r="C198" s="187" t="s">
        <v>235</v>
      </c>
      <c r="D198" s="187" t="s">
        <v>155</v>
      </c>
      <c r="E198" s="188" t="s">
        <v>1684</v>
      </c>
      <c r="F198" s="189" t="s">
        <v>1685</v>
      </c>
      <c r="G198" s="190" t="s">
        <v>165</v>
      </c>
      <c r="H198" s="191">
        <v>278.38</v>
      </c>
      <c r="I198" s="192"/>
      <c r="J198" s="193">
        <f t="shared" si="0"/>
        <v>0</v>
      </c>
      <c r="K198" s="194"/>
      <c r="L198" s="39"/>
      <c r="M198" s="195" t="s">
        <v>1</v>
      </c>
      <c r="N198" s="196" t="s">
        <v>42</v>
      </c>
      <c r="O198" s="71"/>
      <c r="P198" s="197">
        <f t="shared" si="1"/>
        <v>0</v>
      </c>
      <c r="Q198" s="197">
        <v>7.9000000000000008E-3</v>
      </c>
      <c r="R198" s="197">
        <f t="shared" si="2"/>
        <v>2.1992020000000001</v>
      </c>
      <c r="S198" s="197">
        <v>0</v>
      </c>
      <c r="T198" s="198">
        <f t="shared" si="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159</v>
      </c>
      <c r="AT198" s="199" t="s">
        <v>155</v>
      </c>
      <c r="AU198" s="199" t="s">
        <v>87</v>
      </c>
      <c r="AY198" s="17" t="s">
        <v>152</v>
      </c>
      <c r="BE198" s="200">
        <f t="shared" si="4"/>
        <v>0</v>
      </c>
      <c r="BF198" s="200">
        <f t="shared" si="5"/>
        <v>0</v>
      </c>
      <c r="BG198" s="200">
        <f t="shared" si="6"/>
        <v>0</v>
      </c>
      <c r="BH198" s="200">
        <f t="shared" si="7"/>
        <v>0</v>
      </c>
      <c r="BI198" s="200">
        <f t="shared" si="8"/>
        <v>0</v>
      </c>
      <c r="BJ198" s="17" t="s">
        <v>85</v>
      </c>
      <c r="BK198" s="200">
        <f t="shared" si="9"/>
        <v>0</v>
      </c>
      <c r="BL198" s="17" t="s">
        <v>159</v>
      </c>
      <c r="BM198" s="199" t="s">
        <v>1686</v>
      </c>
    </row>
    <row r="199" spans="1:65" s="2" customFormat="1" ht="24.2" customHeight="1">
      <c r="A199" s="34"/>
      <c r="B199" s="35"/>
      <c r="C199" s="187" t="s">
        <v>240</v>
      </c>
      <c r="D199" s="187" t="s">
        <v>155</v>
      </c>
      <c r="E199" s="188" t="s">
        <v>1698</v>
      </c>
      <c r="F199" s="189" t="s">
        <v>1699</v>
      </c>
      <c r="G199" s="190" t="s">
        <v>165</v>
      </c>
      <c r="H199" s="191">
        <v>278.38</v>
      </c>
      <c r="I199" s="192"/>
      <c r="J199" s="193">
        <f t="shared" si="0"/>
        <v>0</v>
      </c>
      <c r="K199" s="194"/>
      <c r="L199" s="39"/>
      <c r="M199" s="195" t="s">
        <v>1</v>
      </c>
      <c r="N199" s="196" t="s">
        <v>42</v>
      </c>
      <c r="O199" s="71"/>
      <c r="P199" s="197">
        <f t="shared" si="1"/>
        <v>0</v>
      </c>
      <c r="Q199" s="197">
        <v>4.3800000000000002E-3</v>
      </c>
      <c r="R199" s="197">
        <f t="shared" si="2"/>
        <v>1.2193044</v>
      </c>
      <c r="S199" s="197">
        <v>0</v>
      </c>
      <c r="T199" s="198">
        <f t="shared" si="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159</v>
      </c>
      <c r="AT199" s="199" t="s">
        <v>155</v>
      </c>
      <c r="AU199" s="199" t="s">
        <v>87</v>
      </c>
      <c r="AY199" s="17" t="s">
        <v>152</v>
      </c>
      <c r="BE199" s="200">
        <f t="shared" si="4"/>
        <v>0</v>
      </c>
      <c r="BF199" s="200">
        <f t="shared" si="5"/>
        <v>0</v>
      </c>
      <c r="BG199" s="200">
        <f t="shared" si="6"/>
        <v>0</v>
      </c>
      <c r="BH199" s="200">
        <f t="shared" si="7"/>
        <v>0</v>
      </c>
      <c r="BI199" s="200">
        <f t="shared" si="8"/>
        <v>0</v>
      </c>
      <c r="BJ199" s="17" t="s">
        <v>85</v>
      </c>
      <c r="BK199" s="200">
        <f t="shared" si="9"/>
        <v>0</v>
      </c>
      <c r="BL199" s="17" t="s">
        <v>159</v>
      </c>
      <c r="BM199" s="199" t="s">
        <v>3561</v>
      </c>
    </row>
    <row r="200" spans="1:65" s="2" customFormat="1" ht="24.2" customHeight="1">
      <c r="A200" s="34"/>
      <c r="B200" s="35"/>
      <c r="C200" s="187" t="s">
        <v>245</v>
      </c>
      <c r="D200" s="187" t="s">
        <v>155</v>
      </c>
      <c r="E200" s="188" t="s">
        <v>3562</v>
      </c>
      <c r="F200" s="189" t="s">
        <v>3563</v>
      </c>
      <c r="G200" s="190" t="s">
        <v>165</v>
      </c>
      <c r="H200" s="191">
        <v>186.047</v>
      </c>
      <c r="I200" s="192"/>
      <c r="J200" s="193">
        <f t="shared" si="0"/>
        <v>0</v>
      </c>
      <c r="K200" s="194"/>
      <c r="L200" s="39"/>
      <c r="M200" s="195" t="s">
        <v>1</v>
      </c>
      <c r="N200" s="196" t="s">
        <v>42</v>
      </c>
      <c r="O200" s="71"/>
      <c r="P200" s="197">
        <f t="shared" si="1"/>
        <v>0</v>
      </c>
      <c r="Q200" s="197">
        <v>4.0000000000000001E-3</v>
      </c>
      <c r="R200" s="197">
        <f t="shared" si="2"/>
        <v>0.74418799999999996</v>
      </c>
      <c r="S200" s="197">
        <v>0</v>
      </c>
      <c r="T200" s="198">
        <f t="shared" si="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159</v>
      </c>
      <c r="AT200" s="199" t="s">
        <v>155</v>
      </c>
      <c r="AU200" s="199" t="s">
        <v>87</v>
      </c>
      <c r="AY200" s="17" t="s">
        <v>152</v>
      </c>
      <c r="BE200" s="200">
        <f t="shared" si="4"/>
        <v>0</v>
      </c>
      <c r="BF200" s="200">
        <f t="shared" si="5"/>
        <v>0</v>
      </c>
      <c r="BG200" s="200">
        <f t="shared" si="6"/>
        <v>0</v>
      </c>
      <c r="BH200" s="200">
        <f t="shared" si="7"/>
        <v>0</v>
      </c>
      <c r="BI200" s="200">
        <f t="shared" si="8"/>
        <v>0</v>
      </c>
      <c r="BJ200" s="17" t="s">
        <v>85</v>
      </c>
      <c r="BK200" s="200">
        <f t="shared" si="9"/>
        <v>0</v>
      </c>
      <c r="BL200" s="17" t="s">
        <v>159</v>
      </c>
      <c r="BM200" s="199" t="s">
        <v>3564</v>
      </c>
    </row>
    <row r="201" spans="1:65" s="2" customFormat="1" ht="24.2" customHeight="1">
      <c r="A201" s="34"/>
      <c r="B201" s="35"/>
      <c r="C201" s="187" t="s">
        <v>249</v>
      </c>
      <c r="D201" s="187" t="s">
        <v>155</v>
      </c>
      <c r="E201" s="188" t="s">
        <v>1701</v>
      </c>
      <c r="F201" s="189" t="s">
        <v>1702</v>
      </c>
      <c r="G201" s="190" t="s">
        <v>165</v>
      </c>
      <c r="H201" s="191">
        <v>126.38</v>
      </c>
      <c r="I201" s="192"/>
      <c r="J201" s="193">
        <f t="shared" si="0"/>
        <v>0</v>
      </c>
      <c r="K201" s="194"/>
      <c r="L201" s="39"/>
      <c r="M201" s="195" t="s">
        <v>1</v>
      </c>
      <c r="N201" s="196" t="s">
        <v>42</v>
      </c>
      <c r="O201" s="71"/>
      <c r="P201" s="197">
        <f t="shared" si="1"/>
        <v>0</v>
      </c>
      <c r="Q201" s="197">
        <v>4.0000000000000001E-3</v>
      </c>
      <c r="R201" s="197">
        <f t="shared" si="2"/>
        <v>0.50551999999999997</v>
      </c>
      <c r="S201" s="197">
        <v>0</v>
      </c>
      <c r="T201" s="198">
        <f t="shared" si="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159</v>
      </c>
      <c r="AT201" s="199" t="s">
        <v>155</v>
      </c>
      <c r="AU201" s="199" t="s">
        <v>87</v>
      </c>
      <c r="AY201" s="17" t="s">
        <v>152</v>
      </c>
      <c r="BE201" s="200">
        <f t="shared" si="4"/>
        <v>0</v>
      </c>
      <c r="BF201" s="200">
        <f t="shared" si="5"/>
        <v>0</v>
      </c>
      <c r="BG201" s="200">
        <f t="shared" si="6"/>
        <v>0</v>
      </c>
      <c r="BH201" s="200">
        <f t="shared" si="7"/>
        <v>0</v>
      </c>
      <c r="BI201" s="200">
        <f t="shared" si="8"/>
        <v>0</v>
      </c>
      <c r="BJ201" s="17" t="s">
        <v>85</v>
      </c>
      <c r="BK201" s="200">
        <f t="shared" si="9"/>
        <v>0</v>
      </c>
      <c r="BL201" s="17" t="s">
        <v>159</v>
      </c>
      <c r="BM201" s="199" t="s">
        <v>3565</v>
      </c>
    </row>
    <row r="202" spans="1:65" s="2" customFormat="1" ht="24.2" customHeight="1">
      <c r="A202" s="34"/>
      <c r="B202" s="35"/>
      <c r="C202" s="187" t="s">
        <v>253</v>
      </c>
      <c r="D202" s="187" t="s">
        <v>155</v>
      </c>
      <c r="E202" s="188" t="s">
        <v>3566</v>
      </c>
      <c r="F202" s="189" t="s">
        <v>3567</v>
      </c>
      <c r="G202" s="190" t="s">
        <v>165</v>
      </c>
      <c r="H202" s="191">
        <v>15.93</v>
      </c>
      <c r="I202" s="192"/>
      <c r="J202" s="193">
        <f t="shared" si="0"/>
        <v>0</v>
      </c>
      <c r="K202" s="194"/>
      <c r="L202" s="39"/>
      <c r="M202" s="195" t="s">
        <v>1</v>
      </c>
      <c r="N202" s="196" t="s">
        <v>42</v>
      </c>
      <c r="O202" s="71"/>
      <c r="P202" s="197">
        <f t="shared" si="1"/>
        <v>0</v>
      </c>
      <c r="Q202" s="197">
        <v>4.0000000000000001E-3</v>
      </c>
      <c r="R202" s="197">
        <f t="shared" si="2"/>
        <v>6.3719999999999999E-2</v>
      </c>
      <c r="S202" s="197">
        <v>0</v>
      </c>
      <c r="T202" s="198">
        <f t="shared" si="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159</v>
      </c>
      <c r="AT202" s="199" t="s">
        <v>155</v>
      </c>
      <c r="AU202" s="199" t="s">
        <v>87</v>
      </c>
      <c r="AY202" s="17" t="s">
        <v>152</v>
      </c>
      <c r="BE202" s="200">
        <f t="shared" si="4"/>
        <v>0</v>
      </c>
      <c r="BF202" s="200">
        <f t="shared" si="5"/>
        <v>0</v>
      </c>
      <c r="BG202" s="200">
        <f t="shared" si="6"/>
        <v>0</v>
      </c>
      <c r="BH202" s="200">
        <f t="shared" si="7"/>
        <v>0</v>
      </c>
      <c r="BI202" s="200">
        <f t="shared" si="8"/>
        <v>0</v>
      </c>
      <c r="BJ202" s="17" t="s">
        <v>85</v>
      </c>
      <c r="BK202" s="200">
        <f t="shared" si="9"/>
        <v>0</v>
      </c>
      <c r="BL202" s="17" t="s">
        <v>159</v>
      </c>
      <c r="BM202" s="199" t="s">
        <v>3568</v>
      </c>
    </row>
    <row r="203" spans="1:65" s="2" customFormat="1" ht="24.2" customHeight="1">
      <c r="A203" s="34"/>
      <c r="B203" s="35"/>
      <c r="C203" s="187" t="s">
        <v>7</v>
      </c>
      <c r="D203" s="187" t="s">
        <v>155</v>
      </c>
      <c r="E203" s="188" t="s">
        <v>3569</v>
      </c>
      <c r="F203" s="189" t="s">
        <v>3570</v>
      </c>
      <c r="G203" s="190" t="s">
        <v>165</v>
      </c>
      <c r="H203" s="191">
        <v>29.12</v>
      </c>
      <c r="I203" s="192"/>
      <c r="J203" s="193">
        <f t="shared" si="0"/>
        <v>0</v>
      </c>
      <c r="K203" s="194"/>
      <c r="L203" s="39"/>
      <c r="M203" s="195" t="s">
        <v>1</v>
      </c>
      <c r="N203" s="196" t="s">
        <v>42</v>
      </c>
      <c r="O203" s="71"/>
      <c r="P203" s="197">
        <f t="shared" si="1"/>
        <v>0</v>
      </c>
      <c r="Q203" s="197">
        <v>4.1529999999999997E-2</v>
      </c>
      <c r="R203" s="197">
        <f t="shared" si="2"/>
        <v>1.2093536</v>
      </c>
      <c r="S203" s="197">
        <v>0</v>
      </c>
      <c r="T203" s="198">
        <f t="shared" si="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159</v>
      </c>
      <c r="AT203" s="199" t="s">
        <v>155</v>
      </c>
      <c r="AU203" s="199" t="s">
        <v>87</v>
      </c>
      <c r="AY203" s="17" t="s">
        <v>152</v>
      </c>
      <c r="BE203" s="200">
        <f t="shared" si="4"/>
        <v>0</v>
      </c>
      <c r="BF203" s="200">
        <f t="shared" si="5"/>
        <v>0</v>
      </c>
      <c r="BG203" s="200">
        <f t="shared" si="6"/>
        <v>0</v>
      </c>
      <c r="BH203" s="200">
        <f t="shared" si="7"/>
        <v>0</v>
      </c>
      <c r="BI203" s="200">
        <f t="shared" si="8"/>
        <v>0</v>
      </c>
      <c r="BJ203" s="17" t="s">
        <v>85</v>
      </c>
      <c r="BK203" s="200">
        <f t="shared" si="9"/>
        <v>0</v>
      </c>
      <c r="BL203" s="17" t="s">
        <v>159</v>
      </c>
      <c r="BM203" s="199" t="s">
        <v>3571</v>
      </c>
    </row>
    <row r="204" spans="1:65" s="13" customFormat="1" ht="11.25">
      <c r="B204" s="201"/>
      <c r="C204" s="202"/>
      <c r="D204" s="203" t="s">
        <v>161</v>
      </c>
      <c r="E204" s="204" t="s">
        <v>1</v>
      </c>
      <c r="F204" s="205" t="s">
        <v>3572</v>
      </c>
      <c r="G204" s="202"/>
      <c r="H204" s="206">
        <v>5.22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161</v>
      </c>
      <c r="AU204" s="212" t="s">
        <v>87</v>
      </c>
      <c r="AV204" s="13" t="s">
        <v>87</v>
      </c>
      <c r="AW204" s="13" t="s">
        <v>34</v>
      </c>
      <c r="AX204" s="13" t="s">
        <v>77</v>
      </c>
      <c r="AY204" s="212" t="s">
        <v>152</v>
      </c>
    </row>
    <row r="205" spans="1:65" s="13" customFormat="1" ht="11.25">
      <c r="B205" s="201"/>
      <c r="C205" s="202"/>
      <c r="D205" s="203" t="s">
        <v>161</v>
      </c>
      <c r="E205" s="204" t="s">
        <v>1</v>
      </c>
      <c r="F205" s="205" t="s">
        <v>3573</v>
      </c>
      <c r="G205" s="202"/>
      <c r="H205" s="206">
        <v>23.9</v>
      </c>
      <c r="I205" s="207"/>
      <c r="J205" s="202"/>
      <c r="K205" s="202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161</v>
      </c>
      <c r="AU205" s="212" t="s">
        <v>87</v>
      </c>
      <c r="AV205" s="13" t="s">
        <v>87</v>
      </c>
      <c r="AW205" s="13" t="s">
        <v>34</v>
      </c>
      <c r="AX205" s="13" t="s">
        <v>77</v>
      </c>
      <c r="AY205" s="212" t="s">
        <v>152</v>
      </c>
    </row>
    <row r="206" spans="1:65" s="14" customFormat="1" ht="11.25">
      <c r="B206" s="217"/>
      <c r="C206" s="218"/>
      <c r="D206" s="203" t="s">
        <v>161</v>
      </c>
      <c r="E206" s="219" t="s">
        <v>1</v>
      </c>
      <c r="F206" s="220" t="s">
        <v>203</v>
      </c>
      <c r="G206" s="218"/>
      <c r="H206" s="221">
        <v>29.119999999999997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161</v>
      </c>
      <c r="AU206" s="227" t="s">
        <v>87</v>
      </c>
      <c r="AV206" s="14" t="s">
        <v>159</v>
      </c>
      <c r="AW206" s="14" t="s">
        <v>34</v>
      </c>
      <c r="AX206" s="14" t="s">
        <v>85</v>
      </c>
      <c r="AY206" s="227" t="s">
        <v>152</v>
      </c>
    </row>
    <row r="207" spans="1:65" s="2" customFormat="1" ht="21.75" customHeight="1">
      <c r="A207" s="34"/>
      <c r="B207" s="35"/>
      <c r="C207" s="187" t="s">
        <v>267</v>
      </c>
      <c r="D207" s="187" t="s">
        <v>155</v>
      </c>
      <c r="E207" s="188" t="s">
        <v>1667</v>
      </c>
      <c r="F207" s="189" t="s">
        <v>1668</v>
      </c>
      <c r="G207" s="190" t="s">
        <v>165</v>
      </c>
      <c r="H207" s="191">
        <v>7.25</v>
      </c>
      <c r="I207" s="192"/>
      <c r="J207" s="193">
        <f>ROUND(I207*H207,2)</f>
        <v>0</v>
      </c>
      <c r="K207" s="194"/>
      <c r="L207" s="39"/>
      <c r="M207" s="195" t="s">
        <v>1</v>
      </c>
      <c r="N207" s="196" t="s">
        <v>42</v>
      </c>
      <c r="O207" s="71"/>
      <c r="P207" s="197">
        <f>O207*H207</f>
        <v>0</v>
      </c>
      <c r="Q207" s="197">
        <v>5.6000000000000001E-2</v>
      </c>
      <c r="R207" s="197">
        <f>Q207*H207</f>
        <v>0.40600000000000003</v>
      </c>
      <c r="S207" s="197">
        <v>0</v>
      </c>
      <c r="T207" s="19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159</v>
      </c>
      <c r="AT207" s="199" t="s">
        <v>155</v>
      </c>
      <c r="AU207" s="199" t="s">
        <v>87</v>
      </c>
      <c r="AY207" s="17" t="s">
        <v>152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85</v>
      </c>
      <c r="BK207" s="200">
        <f>ROUND(I207*H207,2)</f>
        <v>0</v>
      </c>
      <c r="BL207" s="17" t="s">
        <v>159</v>
      </c>
      <c r="BM207" s="199" t="s">
        <v>1669</v>
      </c>
    </row>
    <row r="208" spans="1:65" s="13" customFormat="1" ht="11.25">
      <c r="B208" s="201"/>
      <c r="C208" s="202"/>
      <c r="D208" s="203" t="s">
        <v>161</v>
      </c>
      <c r="E208" s="204" t="s">
        <v>1</v>
      </c>
      <c r="F208" s="205" t="s">
        <v>3574</v>
      </c>
      <c r="G208" s="202"/>
      <c r="H208" s="206">
        <v>7.25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161</v>
      </c>
      <c r="AU208" s="212" t="s">
        <v>87</v>
      </c>
      <c r="AV208" s="13" t="s">
        <v>87</v>
      </c>
      <c r="AW208" s="13" t="s">
        <v>34</v>
      </c>
      <c r="AX208" s="13" t="s">
        <v>85</v>
      </c>
      <c r="AY208" s="212" t="s">
        <v>152</v>
      </c>
    </row>
    <row r="209" spans="1:65" s="2" customFormat="1" ht="24.2" customHeight="1">
      <c r="A209" s="34"/>
      <c r="B209" s="35"/>
      <c r="C209" s="187" t="s">
        <v>277</v>
      </c>
      <c r="D209" s="187" t="s">
        <v>155</v>
      </c>
      <c r="E209" s="188" t="s">
        <v>1705</v>
      </c>
      <c r="F209" s="189" t="s">
        <v>1706</v>
      </c>
      <c r="G209" s="190" t="s">
        <v>158</v>
      </c>
      <c r="H209" s="191">
        <v>1.45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42</v>
      </c>
      <c r="O209" s="71"/>
      <c r="P209" s="197">
        <f>O209*H209</f>
        <v>0</v>
      </c>
      <c r="Q209" s="197">
        <v>2.3010199999999998</v>
      </c>
      <c r="R209" s="197">
        <f>Q209*H209</f>
        <v>3.3364789999999998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159</v>
      </c>
      <c r="AT209" s="199" t="s">
        <v>155</v>
      </c>
      <c r="AU209" s="199" t="s">
        <v>87</v>
      </c>
      <c r="AY209" s="17" t="s">
        <v>152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85</v>
      </c>
      <c r="BK209" s="200">
        <f>ROUND(I209*H209,2)</f>
        <v>0</v>
      </c>
      <c r="BL209" s="17" t="s">
        <v>159</v>
      </c>
      <c r="BM209" s="199" t="s">
        <v>1707</v>
      </c>
    </row>
    <row r="210" spans="1:65" s="13" customFormat="1" ht="11.25">
      <c r="B210" s="201"/>
      <c r="C210" s="202"/>
      <c r="D210" s="203" t="s">
        <v>161</v>
      </c>
      <c r="E210" s="204" t="s">
        <v>1</v>
      </c>
      <c r="F210" s="205" t="s">
        <v>3575</v>
      </c>
      <c r="G210" s="202"/>
      <c r="H210" s="206">
        <v>0.45</v>
      </c>
      <c r="I210" s="207"/>
      <c r="J210" s="202"/>
      <c r="K210" s="202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161</v>
      </c>
      <c r="AU210" s="212" t="s">
        <v>87</v>
      </c>
      <c r="AV210" s="13" t="s">
        <v>87</v>
      </c>
      <c r="AW210" s="13" t="s">
        <v>34</v>
      </c>
      <c r="AX210" s="13" t="s">
        <v>77</v>
      </c>
      <c r="AY210" s="212" t="s">
        <v>152</v>
      </c>
    </row>
    <row r="211" spans="1:65" s="13" customFormat="1" ht="11.25">
      <c r="B211" s="201"/>
      <c r="C211" s="202"/>
      <c r="D211" s="203" t="s">
        <v>161</v>
      </c>
      <c r="E211" s="204" t="s">
        <v>1</v>
      </c>
      <c r="F211" s="205" t="s">
        <v>1709</v>
      </c>
      <c r="G211" s="202"/>
      <c r="H211" s="206">
        <v>1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161</v>
      </c>
      <c r="AU211" s="212" t="s">
        <v>87</v>
      </c>
      <c r="AV211" s="13" t="s">
        <v>87</v>
      </c>
      <c r="AW211" s="13" t="s">
        <v>34</v>
      </c>
      <c r="AX211" s="13" t="s">
        <v>77</v>
      </c>
      <c r="AY211" s="212" t="s">
        <v>152</v>
      </c>
    </row>
    <row r="212" spans="1:65" s="14" customFormat="1" ht="11.25">
      <c r="B212" s="217"/>
      <c r="C212" s="218"/>
      <c r="D212" s="203" t="s">
        <v>161</v>
      </c>
      <c r="E212" s="219" t="s">
        <v>1</v>
      </c>
      <c r="F212" s="220" t="s">
        <v>203</v>
      </c>
      <c r="G212" s="218"/>
      <c r="H212" s="221">
        <v>1.45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161</v>
      </c>
      <c r="AU212" s="227" t="s">
        <v>87</v>
      </c>
      <c r="AV212" s="14" t="s">
        <v>159</v>
      </c>
      <c r="AW212" s="14" t="s">
        <v>34</v>
      </c>
      <c r="AX212" s="14" t="s">
        <v>85</v>
      </c>
      <c r="AY212" s="227" t="s">
        <v>152</v>
      </c>
    </row>
    <row r="213" spans="1:65" s="2" customFormat="1" ht="24.2" customHeight="1">
      <c r="A213" s="34"/>
      <c r="B213" s="35"/>
      <c r="C213" s="187" t="s">
        <v>282</v>
      </c>
      <c r="D213" s="187" t="s">
        <v>155</v>
      </c>
      <c r="E213" s="188" t="s">
        <v>3297</v>
      </c>
      <c r="F213" s="189" t="s">
        <v>3298</v>
      </c>
      <c r="G213" s="190" t="s">
        <v>165</v>
      </c>
      <c r="H213" s="191">
        <v>15.93</v>
      </c>
      <c r="I213" s="192"/>
      <c r="J213" s="193">
        <f>ROUND(I213*H213,2)</f>
        <v>0</v>
      </c>
      <c r="K213" s="194"/>
      <c r="L213" s="39"/>
      <c r="M213" s="195" t="s">
        <v>1</v>
      </c>
      <c r="N213" s="196" t="s">
        <v>42</v>
      </c>
      <c r="O213" s="71"/>
      <c r="P213" s="197">
        <f>O213*H213</f>
        <v>0</v>
      </c>
      <c r="Q213" s="197">
        <v>0.1</v>
      </c>
      <c r="R213" s="197">
        <f>Q213*H213</f>
        <v>1.593</v>
      </c>
      <c r="S213" s="197">
        <v>0</v>
      </c>
      <c r="T213" s="19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159</v>
      </c>
      <c r="AT213" s="199" t="s">
        <v>155</v>
      </c>
      <c r="AU213" s="199" t="s">
        <v>87</v>
      </c>
      <c r="AY213" s="17" t="s">
        <v>152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7" t="s">
        <v>85</v>
      </c>
      <c r="BK213" s="200">
        <f>ROUND(I213*H213,2)</f>
        <v>0</v>
      </c>
      <c r="BL213" s="17" t="s">
        <v>159</v>
      </c>
      <c r="BM213" s="199" t="s">
        <v>3576</v>
      </c>
    </row>
    <row r="214" spans="1:65" s="13" customFormat="1" ht="11.25">
      <c r="B214" s="201"/>
      <c r="C214" s="202"/>
      <c r="D214" s="203" t="s">
        <v>161</v>
      </c>
      <c r="E214" s="204" t="s">
        <v>1</v>
      </c>
      <c r="F214" s="205" t="s">
        <v>3544</v>
      </c>
      <c r="G214" s="202"/>
      <c r="H214" s="206">
        <v>8.1</v>
      </c>
      <c r="I214" s="207"/>
      <c r="J214" s="202"/>
      <c r="K214" s="202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161</v>
      </c>
      <c r="AU214" s="212" t="s">
        <v>87</v>
      </c>
      <c r="AV214" s="13" t="s">
        <v>87</v>
      </c>
      <c r="AW214" s="13" t="s">
        <v>34</v>
      </c>
      <c r="AX214" s="13" t="s">
        <v>77</v>
      </c>
      <c r="AY214" s="212" t="s">
        <v>152</v>
      </c>
    </row>
    <row r="215" spans="1:65" s="13" customFormat="1" ht="11.25">
      <c r="B215" s="201"/>
      <c r="C215" s="202"/>
      <c r="D215" s="203" t="s">
        <v>161</v>
      </c>
      <c r="E215" s="204" t="s">
        <v>1</v>
      </c>
      <c r="F215" s="205" t="s">
        <v>3545</v>
      </c>
      <c r="G215" s="202"/>
      <c r="H215" s="206">
        <v>6.63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161</v>
      </c>
      <c r="AU215" s="212" t="s">
        <v>87</v>
      </c>
      <c r="AV215" s="13" t="s">
        <v>87</v>
      </c>
      <c r="AW215" s="13" t="s">
        <v>34</v>
      </c>
      <c r="AX215" s="13" t="s">
        <v>77</v>
      </c>
      <c r="AY215" s="212" t="s">
        <v>152</v>
      </c>
    </row>
    <row r="216" spans="1:65" s="13" customFormat="1" ht="11.25">
      <c r="B216" s="201"/>
      <c r="C216" s="202"/>
      <c r="D216" s="203" t="s">
        <v>161</v>
      </c>
      <c r="E216" s="204" t="s">
        <v>1</v>
      </c>
      <c r="F216" s="205" t="s">
        <v>3546</v>
      </c>
      <c r="G216" s="202"/>
      <c r="H216" s="206">
        <v>1.2</v>
      </c>
      <c r="I216" s="207"/>
      <c r="J216" s="202"/>
      <c r="K216" s="202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161</v>
      </c>
      <c r="AU216" s="212" t="s">
        <v>87</v>
      </c>
      <c r="AV216" s="13" t="s">
        <v>87</v>
      </c>
      <c r="AW216" s="13" t="s">
        <v>34</v>
      </c>
      <c r="AX216" s="13" t="s">
        <v>77</v>
      </c>
      <c r="AY216" s="212" t="s">
        <v>152</v>
      </c>
    </row>
    <row r="217" spans="1:65" s="14" customFormat="1" ht="11.25">
      <c r="B217" s="217"/>
      <c r="C217" s="218"/>
      <c r="D217" s="203" t="s">
        <v>161</v>
      </c>
      <c r="E217" s="219" t="s">
        <v>1</v>
      </c>
      <c r="F217" s="220" t="s">
        <v>203</v>
      </c>
      <c r="G217" s="218"/>
      <c r="H217" s="221">
        <v>15.93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161</v>
      </c>
      <c r="AU217" s="227" t="s">
        <v>87</v>
      </c>
      <c r="AV217" s="14" t="s">
        <v>159</v>
      </c>
      <c r="AW217" s="14" t="s">
        <v>34</v>
      </c>
      <c r="AX217" s="14" t="s">
        <v>85</v>
      </c>
      <c r="AY217" s="227" t="s">
        <v>152</v>
      </c>
    </row>
    <row r="218" spans="1:65" s="2" customFormat="1" ht="16.5" customHeight="1">
      <c r="A218" s="34"/>
      <c r="B218" s="35"/>
      <c r="C218" s="187" t="s">
        <v>288</v>
      </c>
      <c r="D218" s="187" t="s">
        <v>155</v>
      </c>
      <c r="E218" s="188" t="s">
        <v>3301</v>
      </c>
      <c r="F218" s="189" t="s">
        <v>3302</v>
      </c>
      <c r="G218" s="190" t="s">
        <v>165</v>
      </c>
      <c r="H218" s="191">
        <v>15.93</v>
      </c>
      <c r="I218" s="192"/>
      <c r="J218" s="193">
        <f>ROUND(I218*H218,2)</f>
        <v>0</v>
      </c>
      <c r="K218" s="194"/>
      <c r="L218" s="39"/>
      <c r="M218" s="195" t="s">
        <v>1</v>
      </c>
      <c r="N218" s="196" t="s">
        <v>42</v>
      </c>
      <c r="O218" s="71"/>
      <c r="P218" s="197">
        <f>O218*H218</f>
        <v>0</v>
      </c>
      <c r="Q218" s="197">
        <v>1E-3</v>
      </c>
      <c r="R218" s="197">
        <f>Q218*H218</f>
        <v>1.593E-2</v>
      </c>
      <c r="S218" s="197">
        <v>0</v>
      </c>
      <c r="T218" s="19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159</v>
      </c>
      <c r="AT218" s="199" t="s">
        <v>155</v>
      </c>
      <c r="AU218" s="199" t="s">
        <v>87</v>
      </c>
      <c r="AY218" s="17" t="s">
        <v>152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7" t="s">
        <v>85</v>
      </c>
      <c r="BK218" s="200">
        <f>ROUND(I218*H218,2)</f>
        <v>0</v>
      </c>
      <c r="BL218" s="17" t="s">
        <v>159</v>
      </c>
      <c r="BM218" s="199" t="s">
        <v>3577</v>
      </c>
    </row>
    <row r="219" spans="1:65" s="2" customFormat="1" ht="44.25" customHeight="1">
      <c r="A219" s="34"/>
      <c r="B219" s="35"/>
      <c r="C219" s="187" t="s">
        <v>293</v>
      </c>
      <c r="D219" s="187" t="s">
        <v>155</v>
      </c>
      <c r="E219" s="188" t="s">
        <v>3578</v>
      </c>
      <c r="F219" s="189" t="s">
        <v>3579</v>
      </c>
      <c r="G219" s="190" t="s">
        <v>165</v>
      </c>
      <c r="H219" s="191">
        <v>32.64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42</v>
      </c>
      <c r="O219" s="71"/>
      <c r="P219" s="197">
        <f>O219*H219</f>
        <v>0</v>
      </c>
      <c r="Q219" s="197">
        <v>2.3460000000000002E-2</v>
      </c>
      <c r="R219" s="197">
        <f>Q219*H219</f>
        <v>0.76573440000000004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159</v>
      </c>
      <c r="AT219" s="199" t="s">
        <v>155</v>
      </c>
      <c r="AU219" s="199" t="s">
        <v>87</v>
      </c>
      <c r="AY219" s="17" t="s">
        <v>152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85</v>
      </c>
      <c r="BK219" s="200">
        <f>ROUND(I219*H219,2)</f>
        <v>0</v>
      </c>
      <c r="BL219" s="17" t="s">
        <v>159</v>
      </c>
      <c r="BM219" s="199" t="s">
        <v>3580</v>
      </c>
    </row>
    <row r="220" spans="1:65" s="13" customFormat="1" ht="11.25">
      <c r="B220" s="201"/>
      <c r="C220" s="202"/>
      <c r="D220" s="203" t="s">
        <v>161</v>
      </c>
      <c r="E220" s="204" t="s">
        <v>1</v>
      </c>
      <c r="F220" s="205" t="s">
        <v>3581</v>
      </c>
      <c r="G220" s="202"/>
      <c r="H220" s="206">
        <v>14.82</v>
      </c>
      <c r="I220" s="207"/>
      <c r="J220" s="202"/>
      <c r="K220" s="202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161</v>
      </c>
      <c r="AU220" s="212" t="s">
        <v>87</v>
      </c>
      <c r="AV220" s="13" t="s">
        <v>87</v>
      </c>
      <c r="AW220" s="13" t="s">
        <v>34</v>
      </c>
      <c r="AX220" s="13" t="s">
        <v>77</v>
      </c>
      <c r="AY220" s="212" t="s">
        <v>152</v>
      </c>
    </row>
    <row r="221" spans="1:65" s="13" customFormat="1" ht="11.25">
      <c r="B221" s="201"/>
      <c r="C221" s="202"/>
      <c r="D221" s="203" t="s">
        <v>161</v>
      </c>
      <c r="E221" s="204" t="s">
        <v>1</v>
      </c>
      <c r="F221" s="205" t="s">
        <v>3582</v>
      </c>
      <c r="G221" s="202"/>
      <c r="H221" s="206">
        <v>16.38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161</v>
      </c>
      <c r="AU221" s="212" t="s">
        <v>87</v>
      </c>
      <c r="AV221" s="13" t="s">
        <v>87</v>
      </c>
      <c r="AW221" s="13" t="s">
        <v>34</v>
      </c>
      <c r="AX221" s="13" t="s">
        <v>77</v>
      </c>
      <c r="AY221" s="212" t="s">
        <v>152</v>
      </c>
    </row>
    <row r="222" spans="1:65" s="13" customFormat="1" ht="11.25">
      <c r="B222" s="201"/>
      <c r="C222" s="202"/>
      <c r="D222" s="203" t="s">
        <v>161</v>
      </c>
      <c r="E222" s="204" t="s">
        <v>1</v>
      </c>
      <c r="F222" s="205" t="s">
        <v>3583</v>
      </c>
      <c r="G222" s="202"/>
      <c r="H222" s="206">
        <v>1.44</v>
      </c>
      <c r="I222" s="207"/>
      <c r="J222" s="202"/>
      <c r="K222" s="202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161</v>
      </c>
      <c r="AU222" s="212" t="s">
        <v>87</v>
      </c>
      <c r="AV222" s="13" t="s">
        <v>87</v>
      </c>
      <c r="AW222" s="13" t="s">
        <v>34</v>
      </c>
      <c r="AX222" s="13" t="s">
        <v>77</v>
      </c>
      <c r="AY222" s="212" t="s">
        <v>152</v>
      </c>
    </row>
    <row r="223" spans="1:65" s="14" customFormat="1" ht="11.25">
      <c r="B223" s="217"/>
      <c r="C223" s="218"/>
      <c r="D223" s="203" t="s">
        <v>161</v>
      </c>
      <c r="E223" s="219" t="s">
        <v>1</v>
      </c>
      <c r="F223" s="220" t="s">
        <v>203</v>
      </c>
      <c r="G223" s="218"/>
      <c r="H223" s="221">
        <v>32.64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161</v>
      </c>
      <c r="AU223" s="227" t="s">
        <v>87</v>
      </c>
      <c r="AV223" s="14" t="s">
        <v>159</v>
      </c>
      <c r="AW223" s="14" t="s">
        <v>34</v>
      </c>
      <c r="AX223" s="14" t="s">
        <v>85</v>
      </c>
      <c r="AY223" s="227" t="s">
        <v>152</v>
      </c>
    </row>
    <row r="224" spans="1:65" s="2" customFormat="1" ht="21.75" customHeight="1">
      <c r="A224" s="34"/>
      <c r="B224" s="35"/>
      <c r="C224" s="187" t="s">
        <v>298</v>
      </c>
      <c r="D224" s="187" t="s">
        <v>155</v>
      </c>
      <c r="E224" s="188" t="s">
        <v>1723</v>
      </c>
      <c r="F224" s="189" t="s">
        <v>1724</v>
      </c>
      <c r="G224" s="190" t="s">
        <v>170</v>
      </c>
      <c r="H224" s="191">
        <v>6</v>
      </c>
      <c r="I224" s="192"/>
      <c r="J224" s="193">
        <f>ROUND(I224*H224,2)</f>
        <v>0</v>
      </c>
      <c r="K224" s="194"/>
      <c r="L224" s="39"/>
      <c r="M224" s="195" t="s">
        <v>1</v>
      </c>
      <c r="N224" s="196" t="s">
        <v>42</v>
      </c>
      <c r="O224" s="71"/>
      <c r="P224" s="197">
        <f>O224*H224</f>
        <v>0</v>
      </c>
      <c r="Q224" s="197">
        <v>4.684E-2</v>
      </c>
      <c r="R224" s="197">
        <f>Q224*H224</f>
        <v>0.28104000000000001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159</v>
      </c>
      <c r="AT224" s="199" t="s">
        <v>155</v>
      </c>
      <c r="AU224" s="199" t="s">
        <v>87</v>
      </c>
      <c r="AY224" s="17" t="s">
        <v>152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85</v>
      </c>
      <c r="BK224" s="200">
        <f>ROUND(I224*H224,2)</f>
        <v>0</v>
      </c>
      <c r="BL224" s="17" t="s">
        <v>159</v>
      </c>
      <c r="BM224" s="199" t="s">
        <v>1725</v>
      </c>
    </row>
    <row r="225" spans="1:65" s="2" customFormat="1" ht="33" customHeight="1">
      <c r="A225" s="34"/>
      <c r="B225" s="35"/>
      <c r="C225" s="228" t="s">
        <v>304</v>
      </c>
      <c r="D225" s="228" t="s">
        <v>263</v>
      </c>
      <c r="E225" s="229" t="s">
        <v>3584</v>
      </c>
      <c r="F225" s="230" t="s">
        <v>3585</v>
      </c>
      <c r="G225" s="231" t="s">
        <v>170</v>
      </c>
      <c r="H225" s="232">
        <v>3</v>
      </c>
      <c r="I225" s="233"/>
      <c r="J225" s="234">
        <f>ROUND(I225*H225,2)</f>
        <v>0</v>
      </c>
      <c r="K225" s="235"/>
      <c r="L225" s="236"/>
      <c r="M225" s="237" t="s">
        <v>1</v>
      </c>
      <c r="N225" s="238" t="s">
        <v>42</v>
      </c>
      <c r="O225" s="71"/>
      <c r="P225" s="197">
        <f>O225*H225</f>
        <v>0</v>
      </c>
      <c r="Q225" s="197">
        <v>2.2290000000000001E-2</v>
      </c>
      <c r="R225" s="197">
        <f>Q225*H225</f>
        <v>6.6869999999999999E-2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285</v>
      </c>
      <c r="AT225" s="199" t="s">
        <v>263</v>
      </c>
      <c r="AU225" s="199" t="s">
        <v>87</v>
      </c>
      <c r="AY225" s="17" t="s">
        <v>152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85</v>
      </c>
      <c r="BK225" s="200">
        <f>ROUND(I225*H225,2)</f>
        <v>0</v>
      </c>
      <c r="BL225" s="17" t="s">
        <v>235</v>
      </c>
      <c r="BM225" s="199" t="s">
        <v>3586</v>
      </c>
    </row>
    <row r="226" spans="1:65" s="13" customFormat="1" ht="11.25">
      <c r="B226" s="201"/>
      <c r="C226" s="202"/>
      <c r="D226" s="203" t="s">
        <v>161</v>
      </c>
      <c r="E226" s="204" t="s">
        <v>1</v>
      </c>
      <c r="F226" s="205" t="s">
        <v>3587</v>
      </c>
      <c r="G226" s="202"/>
      <c r="H226" s="206">
        <v>3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161</v>
      </c>
      <c r="AU226" s="212" t="s">
        <v>87</v>
      </c>
      <c r="AV226" s="13" t="s">
        <v>87</v>
      </c>
      <c r="AW226" s="13" t="s">
        <v>34</v>
      </c>
      <c r="AX226" s="13" t="s">
        <v>85</v>
      </c>
      <c r="AY226" s="212" t="s">
        <v>152</v>
      </c>
    </row>
    <row r="227" spans="1:65" s="2" customFormat="1" ht="37.9" customHeight="1">
      <c r="A227" s="34"/>
      <c r="B227" s="35"/>
      <c r="C227" s="228" t="s">
        <v>311</v>
      </c>
      <c r="D227" s="228" t="s">
        <v>263</v>
      </c>
      <c r="E227" s="229" t="s">
        <v>3588</v>
      </c>
      <c r="F227" s="230" t="s">
        <v>3589</v>
      </c>
      <c r="G227" s="231" t="s">
        <v>170</v>
      </c>
      <c r="H227" s="232">
        <v>3</v>
      </c>
      <c r="I227" s="233"/>
      <c r="J227" s="234">
        <f>ROUND(I227*H227,2)</f>
        <v>0</v>
      </c>
      <c r="K227" s="235"/>
      <c r="L227" s="236"/>
      <c r="M227" s="237" t="s">
        <v>1</v>
      </c>
      <c r="N227" s="238" t="s">
        <v>42</v>
      </c>
      <c r="O227" s="71"/>
      <c r="P227" s="197">
        <f>O227*H227</f>
        <v>0</v>
      </c>
      <c r="Q227" s="197">
        <v>2.3959999999999999E-2</v>
      </c>
      <c r="R227" s="197">
        <f>Q227*H227</f>
        <v>7.1879999999999999E-2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285</v>
      </c>
      <c r="AT227" s="199" t="s">
        <v>263</v>
      </c>
      <c r="AU227" s="199" t="s">
        <v>87</v>
      </c>
      <c r="AY227" s="17" t="s">
        <v>152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85</v>
      </c>
      <c r="BK227" s="200">
        <f>ROUND(I227*H227,2)</f>
        <v>0</v>
      </c>
      <c r="BL227" s="17" t="s">
        <v>235</v>
      </c>
      <c r="BM227" s="199" t="s">
        <v>3590</v>
      </c>
    </row>
    <row r="228" spans="1:65" s="13" customFormat="1" ht="11.25">
      <c r="B228" s="201"/>
      <c r="C228" s="202"/>
      <c r="D228" s="203" t="s">
        <v>161</v>
      </c>
      <c r="E228" s="204" t="s">
        <v>1</v>
      </c>
      <c r="F228" s="205" t="s">
        <v>3591</v>
      </c>
      <c r="G228" s="202"/>
      <c r="H228" s="206">
        <v>3</v>
      </c>
      <c r="I228" s="207"/>
      <c r="J228" s="202"/>
      <c r="K228" s="202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161</v>
      </c>
      <c r="AU228" s="212" t="s">
        <v>87</v>
      </c>
      <c r="AV228" s="13" t="s">
        <v>87</v>
      </c>
      <c r="AW228" s="13" t="s">
        <v>34</v>
      </c>
      <c r="AX228" s="13" t="s">
        <v>85</v>
      </c>
      <c r="AY228" s="212" t="s">
        <v>152</v>
      </c>
    </row>
    <row r="229" spans="1:65" s="2" customFormat="1" ht="24.2" customHeight="1">
      <c r="A229" s="34"/>
      <c r="B229" s="35"/>
      <c r="C229" s="187" t="s">
        <v>315</v>
      </c>
      <c r="D229" s="187" t="s">
        <v>155</v>
      </c>
      <c r="E229" s="188" t="s">
        <v>3308</v>
      </c>
      <c r="F229" s="189" t="s">
        <v>3309</v>
      </c>
      <c r="G229" s="190" t="s">
        <v>170</v>
      </c>
      <c r="H229" s="191">
        <v>1</v>
      </c>
      <c r="I229" s="192"/>
      <c r="J229" s="193">
        <f>ROUND(I229*H229,2)</f>
        <v>0</v>
      </c>
      <c r="K229" s="194"/>
      <c r="L229" s="39"/>
      <c r="M229" s="195" t="s">
        <v>1</v>
      </c>
      <c r="N229" s="196" t="s">
        <v>42</v>
      </c>
      <c r="O229" s="71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9" t="s">
        <v>159</v>
      </c>
      <c r="AT229" s="199" t="s">
        <v>155</v>
      </c>
      <c r="AU229" s="199" t="s">
        <v>87</v>
      </c>
      <c r="AY229" s="17" t="s">
        <v>152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7" t="s">
        <v>85</v>
      </c>
      <c r="BK229" s="200">
        <f>ROUND(I229*H229,2)</f>
        <v>0</v>
      </c>
      <c r="BL229" s="17" t="s">
        <v>159</v>
      </c>
      <c r="BM229" s="199" t="s">
        <v>3592</v>
      </c>
    </row>
    <row r="230" spans="1:65" s="13" customFormat="1" ht="11.25">
      <c r="B230" s="201"/>
      <c r="C230" s="202"/>
      <c r="D230" s="203" t="s">
        <v>161</v>
      </c>
      <c r="E230" s="204" t="s">
        <v>1</v>
      </c>
      <c r="F230" s="205" t="s">
        <v>3593</v>
      </c>
      <c r="G230" s="202"/>
      <c r="H230" s="206">
        <v>1</v>
      </c>
      <c r="I230" s="207"/>
      <c r="J230" s="202"/>
      <c r="K230" s="202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161</v>
      </c>
      <c r="AU230" s="212" t="s">
        <v>87</v>
      </c>
      <c r="AV230" s="13" t="s">
        <v>87</v>
      </c>
      <c r="AW230" s="13" t="s">
        <v>34</v>
      </c>
      <c r="AX230" s="13" t="s">
        <v>85</v>
      </c>
      <c r="AY230" s="212" t="s">
        <v>152</v>
      </c>
    </row>
    <row r="231" spans="1:65" s="2" customFormat="1" ht="16.5" customHeight="1">
      <c r="A231" s="34"/>
      <c r="B231" s="35"/>
      <c r="C231" s="228" t="s">
        <v>319</v>
      </c>
      <c r="D231" s="228" t="s">
        <v>263</v>
      </c>
      <c r="E231" s="229" t="s">
        <v>3594</v>
      </c>
      <c r="F231" s="230" t="s">
        <v>3595</v>
      </c>
      <c r="G231" s="231" t="s">
        <v>170</v>
      </c>
      <c r="H231" s="232">
        <v>1</v>
      </c>
      <c r="I231" s="233"/>
      <c r="J231" s="234">
        <f>ROUND(I231*H231,2)</f>
        <v>0</v>
      </c>
      <c r="K231" s="235"/>
      <c r="L231" s="236"/>
      <c r="M231" s="237" t="s">
        <v>1</v>
      </c>
      <c r="N231" s="238" t="s">
        <v>42</v>
      </c>
      <c r="O231" s="71"/>
      <c r="P231" s="197">
        <f>O231*H231</f>
        <v>0</v>
      </c>
      <c r="Q231" s="197">
        <v>1.64E-3</v>
      </c>
      <c r="R231" s="197">
        <f>Q231*H231</f>
        <v>1.64E-3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195</v>
      </c>
      <c r="AT231" s="199" t="s">
        <v>263</v>
      </c>
      <c r="AU231" s="199" t="s">
        <v>87</v>
      </c>
      <c r="AY231" s="17" t="s">
        <v>152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85</v>
      </c>
      <c r="BK231" s="200">
        <f>ROUND(I231*H231,2)</f>
        <v>0</v>
      </c>
      <c r="BL231" s="17" t="s">
        <v>159</v>
      </c>
      <c r="BM231" s="199" t="s">
        <v>3596</v>
      </c>
    </row>
    <row r="232" spans="1:65" s="12" customFormat="1" ht="22.9" customHeight="1">
      <c r="B232" s="171"/>
      <c r="C232" s="172"/>
      <c r="D232" s="173" t="s">
        <v>76</v>
      </c>
      <c r="E232" s="185" t="s">
        <v>174</v>
      </c>
      <c r="F232" s="185" t="s">
        <v>675</v>
      </c>
      <c r="G232" s="172"/>
      <c r="H232" s="172"/>
      <c r="I232" s="175"/>
      <c r="J232" s="186">
        <f>BK232</f>
        <v>0</v>
      </c>
      <c r="K232" s="172"/>
      <c r="L232" s="177"/>
      <c r="M232" s="178"/>
      <c r="N232" s="179"/>
      <c r="O232" s="179"/>
      <c r="P232" s="180">
        <f>SUM(P233:P278)</f>
        <v>0</v>
      </c>
      <c r="Q232" s="179"/>
      <c r="R232" s="180">
        <f>SUM(R233:R278)</f>
        <v>3.6916100000000007E-2</v>
      </c>
      <c r="S232" s="179"/>
      <c r="T232" s="181">
        <f>SUM(T233:T278)</f>
        <v>18.936080000000004</v>
      </c>
      <c r="AR232" s="182" t="s">
        <v>85</v>
      </c>
      <c r="AT232" s="183" t="s">
        <v>76</v>
      </c>
      <c r="AU232" s="183" t="s">
        <v>85</v>
      </c>
      <c r="AY232" s="182" t="s">
        <v>152</v>
      </c>
      <c r="BK232" s="184">
        <f>SUM(BK233:BK278)</f>
        <v>0</v>
      </c>
    </row>
    <row r="233" spans="1:65" s="2" customFormat="1" ht="33" customHeight="1">
      <c r="A233" s="34"/>
      <c r="B233" s="35"/>
      <c r="C233" s="187" t="s">
        <v>285</v>
      </c>
      <c r="D233" s="187" t="s">
        <v>155</v>
      </c>
      <c r="E233" s="188" t="s">
        <v>693</v>
      </c>
      <c r="F233" s="189" t="s">
        <v>3597</v>
      </c>
      <c r="G233" s="190" t="s">
        <v>198</v>
      </c>
      <c r="H233" s="191">
        <v>7.8</v>
      </c>
      <c r="I233" s="192"/>
      <c r="J233" s="193">
        <f>ROUND(I233*H233,2)</f>
        <v>0</v>
      </c>
      <c r="K233" s="194"/>
      <c r="L233" s="39"/>
      <c r="M233" s="195" t="s">
        <v>1</v>
      </c>
      <c r="N233" s="196" t="s">
        <v>42</v>
      </c>
      <c r="O233" s="71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159</v>
      </c>
      <c r="AT233" s="199" t="s">
        <v>155</v>
      </c>
      <c r="AU233" s="199" t="s">
        <v>87</v>
      </c>
      <c r="AY233" s="17" t="s">
        <v>152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7" t="s">
        <v>85</v>
      </c>
      <c r="BK233" s="200">
        <f>ROUND(I233*H233,2)</f>
        <v>0</v>
      </c>
      <c r="BL233" s="17" t="s">
        <v>159</v>
      </c>
      <c r="BM233" s="199" t="s">
        <v>3598</v>
      </c>
    </row>
    <row r="234" spans="1:65" s="13" customFormat="1" ht="11.25">
      <c r="B234" s="201"/>
      <c r="C234" s="202"/>
      <c r="D234" s="203" t="s">
        <v>161</v>
      </c>
      <c r="E234" s="204" t="s">
        <v>1</v>
      </c>
      <c r="F234" s="205" t="s">
        <v>3599</v>
      </c>
      <c r="G234" s="202"/>
      <c r="H234" s="206">
        <v>7.8</v>
      </c>
      <c r="I234" s="207"/>
      <c r="J234" s="202"/>
      <c r="K234" s="202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161</v>
      </c>
      <c r="AU234" s="212" t="s">
        <v>87</v>
      </c>
      <c r="AV234" s="13" t="s">
        <v>87</v>
      </c>
      <c r="AW234" s="13" t="s">
        <v>34</v>
      </c>
      <c r="AX234" s="13" t="s">
        <v>85</v>
      </c>
      <c r="AY234" s="212" t="s">
        <v>152</v>
      </c>
    </row>
    <row r="235" spans="1:65" s="2" customFormat="1" ht="24.2" customHeight="1">
      <c r="A235" s="34"/>
      <c r="B235" s="35"/>
      <c r="C235" s="187" t="s">
        <v>329</v>
      </c>
      <c r="D235" s="187" t="s">
        <v>155</v>
      </c>
      <c r="E235" s="188" t="s">
        <v>3320</v>
      </c>
      <c r="F235" s="189" t="s">
        <v>3321</v>
      </c>
      <c r="G235" s="190" t="s">
        <v>158</v>
      </c>
      <c r="H235" s="191">
        <v>111</v>
      </c>
      <c r="I235" s="192"/>
      <c r="J235" s="193">
        <f>ROUND(I235*H235,2)</f>
        <v>0</v>
      </c>
      <c r="K235" s="194"/>
      <c r="L235" s="39"/>
      <c r="M235" s="195" t="s">
        <v>1</v>
      </c>
      <c r="N235" s="196" t="s">
        <v>42</v>
      </c>
      <c r="O235" s="71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159</v>
      </c>
      <c r="AT235" s="199" t="s">
        <v>155</v>
      </c>
      <c r="AU235" s="199" t="s">
        <v>87</v>
      </c>
      <c r="AY235" s="17" t="s">
        <v>152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7" t="s">
        <v>85</v>
      </c>
      <c r="BK235" s="200">
        <f>ROUND(I235*H235,2)</f>
        <v>0</v>
      </c>
      <c r="BL235" s="17" t="s">
        <v>159</v>
      </c>
      <c r="BM235" s="199" t="s">
        <v>3600</v>
      </c>
    </row>
    <row r="236" spans="1:65" s="13" customFormat="1" ht="11.25">
      <c r="B236" s="201"/>
      <c r="C236" s="202"/>
      <c r="D236" s="203" t="s">
        <v>161</v>
      </c>
      <c r="E236" s="204" t="s">
        <v>1</v>
      </c>
      <c r="F236" s="205" t="s">
        <v>3601</v>
      </c>
      <c r="G236" s="202"/>
      <c r="H236" s="206">
        <v>111</v>
      </c>
      <c r="I236" s="207"/>
      <c r="J236" s="202"/>
      <c r="K236" s="202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161</v>
      </c>
      <c r="AU236" s="212" t="s">
        <v>87</v>
      </c>
      <c r="AV236" s="13" t="s">
        <v>87</v>
      </c>
      <c r="AW236" s="13" t="s">
        <v>34</v>
      </c>
      <c r="AX236" s="13" t="s">
        <v>85</v>
      </c>
      <c r="AY236" s="212" t="s">
        <v>152</v>
      </c>
    </row>
    <row r="237" spans="1:65" s="2" customFormat="1" ht="33" customHeight="1">
      <c r="A237" s="34"/>
      <c r="B237" s="35"/>
      <c r="C237" s="187" t="s">
        <v>335</v>
      </c>
      <c r="D237" s="187" t="s">
        <v>155</v>
      </c>
      <c r="E237" s="188" t="s">
        <v>3324</v>
      </c>
      <c r="F237" s="189" t="s">
        <v>3325</v>
      </c>
      <c r="G237" s="190" t="s">
        <v>158</v>
      </c>
      <c r="H237" s="191">
        <v>3330</v>
      </c>
      <c r="I237" s="192"/>
      <c r="J237" s="193">
        <f>ROUND(I237*H237,2)</f>
        <v>0</v>
      </c>
      <c r="K237" s="194"/>
      <c r="L237" s="39"/>
      <c r="M237" s="195" t="s">
        <v>1</v>
      </c>
      <c r="N237" s="196" t="s">
        <v>42</v>
      </c>
      <c r="O237" s="71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159</v>
      </c>
      <c r="AT237" s="199" t="s">
        <v>155</v>
      </c>
      <c r="AU237" s="199" t="s">
        <v>87</v>
      </c>
      <c r="AY237" s="17" t="s">
        <v>152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7" t="s">
        <v>85</v>
      </c>
      <c r="BK237" s="200">
        <f>ROUND(I237*H237,2)</f>
        <v>0</v>
      </c>
      <c r="BL237" s="17" t="s">
        <v>159</v>
      </c>
      <c r="BM237" s="199" t="s">
        <v>3602</v>
      </c>
    </row>
    <row r="238" spans="1:65" s="13" customFormat="1" ht="11.25">
      <c r="B238" s="201"/>
      <c r="C238" s="202"/>
      <c r="D238" s="203" t="s">
        <v>161</v>
      </c>
      <c r="E238" s="204" t="s">
        <v>1</v>
      </c>
      <c r="F238" s="205" t="s">
        <v>3603</v>
      </c>
      <c r="G238" s="202"/>
      <c r="H238" s="206">
        <v>3330</v>
      </c>
      <c r="I238" s="207"/>
      <c r="J238" s="202"/>
      <c r="K238" s="202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161</v>
      </c>
      <c r="AU238" s="212" t="s">
        <v>87</v>
      </c>
      <c r="AV238" s="13" t="s">
        <v>87</v>
      </c>
      <c r="AW238" s="13" t="s">
        <v>34</v>
      </c>
      <c r="AX238" s="13" t="s">
        <v>85</v>
      </c>
      <c r="AY238" s="212" t="s">
        <v>152</v>
      </c>
    </row>
    <row r="239" spans="1:65" s="2" customFormat="1" ht="33" customHeight="1">
      <c r="A239" s="34"/>
      <c r="B239" s="35"/>
      <c r="C239" s="187" t="s">
        <v>340</v>
      </c>
      <c r="D239" s="187" t="s">
        <v>155</v>
      </c>
      <c r="E239" s="188" t="s">
        <v>3328</v>
      </c>
      <c r="F239" s="189" t="s">
        <v>3329</v>
      </c>
      <c r="G239" s="190" t="s">
        <v>158</v>
      </c>
      <c r="H239" s="191">
        <v>111</v>
      </c>
      <c r="I239" s="192"/>
      <c r="J239" s="193">
        <f t="shared" ref="J239:J250" si="10">ROUND(I239*H239,2)</f>
        <v>0</v>
      </c>
      <c r="K239" s="194"/>
      <c r="L239" s="39"/>
      <c r="M239" s="195" t="s">
        <v>1</v>
      </c>
      <c r="N239" s="196" t="s">
        <v>42</v>
      </c>
      <c r="O239" s="71"/>
      <c r="P239" s="197">
        <f t="shared" ref="P239:P250" si="11">O239*H239</f>
        <v>0</v>
      </c>
      <c r="Q239" s="197">
        <v>0</v>
      </c>
      <c r="R239" s="197">
        <f t="shared" ref="R239:R250" si="12">Q239*H239</f>
        <v>0</v>
      </c>
      <c r="S239" s="197">
        <v>0</v>
      </c>
      <c r="T239" s="198">
        <f t="shared" ref="T239:T250" si="13"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159</v>
      </c>
      <c r="AT239" s="199" t="s">
        <v>155</v>
      </c>
      <c r="AU239" s="199" t="s">
        <v>87</v>
      </c>
      <c r="AY239" s="17" t="s">
        <v>152</v>
      </c>
      <c r="BE239" s="200">
        <f t="shared" ref="BE239:BE250" si="14">IF(N239="základní",J239,0)</f>
        <v>0</v>
      </c>
      <c r="BF239" s="200">
        <f t="shared" ref="BF239:BF250" si="15">IF(N239="snížená",J239,0)</f>
        <v>0</v>
      </c>
      <c r="BG239" s="200">
        <f t="shared" ref="BG239:BG250" si="16">IF(N239="zákl. přenesená",J239,0)</f>
        <v>0</v>
      </c>
      <c r="BH239" s="200">
        <f t="shared" ref="BH239:BH250" si="17">IF(N239="sníž. přenesená",J239,0)</f>
        <v>0</v>
      </c>
      <c r="BI239" s="200">
        <f t="shared" ref="BI239:BI250" si="18">IF(N239="nulová",J239,0)</f>
        <v>0</v>
      </c>
      <c r="BJ239" s="17" t="s">
        <v>85</v>
      </c>
      <c r="BK239" s="200">
        <f t="shared" ref="BK239:BK250" si="19">ROUND(I239*H239,2)</f>
        <v>0</v>
      </c>
      <c r="BL239" s="17" t="s">
        <v>159</v>
      </c>
      <c r="BM239" s="199" t="s">
        <v>3604</v>
      </c>
    </row>
    <row r="240" spans="1:65" s="2" customFormat="1" ht="33" customHeight="1">
      <c r="A240" s="34"/>
      <c r="B240" s="35"/>
      <c r="C240" s="187" t="s">
        <v>344</v>
      </c>
      <c r="D240" s="187" t="s">
        <v>155</v>
      </c>
      <c r="E240" s="188" t="s">
        <v>1729</v>
      </c>
      <c r="F240" s="189" t="s">
        <v>1730</v>
      </c>
      <c r="G240" s="190" t="s">
        <v>165</v>
      </c>
      <c r="H240" s="191">
        <v>15.93</v>
      </c>
      <c r="I240" s="192"/>
      <c r="J240" s="193">
        <f t="shared" si="10"/>
        <v>0</v>
      </c>
      <c r="K240" s="194"/>
      <c r="L240" s="39"/>
      <c r="M240" s="195" t="s">
        <v>1</v>
      </c>
      <c r="N240" s="196" t="s">
        <v>42</v>
      </c>
      <c r="O240" s="71"/>
      <c r="P240" s="197">
        <f t="shared" si="11"/>
        <v>0</v>
      </c>
      <c r="Q240" s="197">
        <v>1.2999999999999999E-4</v>
      </c>
      <c r="R240" s="197">
        <f t="shared" si="12"/>
        <v>2.0708999999999997E-3</v>
      </c>
      <c r="S240" s="197">
        <v>0</v>
      </c>
      <c r="T240" s="198">
        <f t="shared" si="1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159</v>
      </c>
      <c r="AT240" s="199" t="s">
        <v>155</v>
      </c>
      <c r="AU240" s="199" t="s">
        <v>87</v>
      </c>
      <c r="AY240" s="17" t="s">
        <v>152</v>
      </c>
      <c r="BE240" s="200">
        <f t="shared" si="14"/>
        <v>0</v>
      </c>
      <c r="BF240" s="200">
        <f t="shared" si="15"/>
        <v>0</v>
      </c>
      <c r="BG240" s="200">
        <f t="shared" si="16"/>
        <v>0</v>
      </c>
      <c r="BH240" s="200">
        <f t="shared" si="17"/>
        <v>0</v>
      </c>
      <c r="BI240" s="200">
        <f t="shared" si="18"/>
        <v>0</v>
      </c>
      <c r="BJ240" s="17" t="s">
        <v>85</v>
      </c>
      <c r="BK240" s="200">
        <f t="shared" si="19"/>
        <v>0</v>
      </c>
      <c r="BL240" s="17" t="s">
        <v>159</v>
      </c>
      <c r="BM240" s="199" t="s">
        <v>1731</v>
      </c>
    </row>
    <row r="241" spans="1:65" s="2" customFormat="1" ht="24.2" customHeight="1">
      <c r="A241" s="34"/>
      <c r="B241" s="35"/>
      <c r="C241" s="187" t="s">
        <v>349</v>
      </c>
      <c r="D241" s="187" t="s">
        <v>155</v>
      </c>
      <c r="E241" s="188" t="s">
        <v>1733</v>
      </c>
      <c r="F241" s="189" t="s">
        <v>1734</v>
      </c>
      <c r="G241" s="190" t="s">
        <v>165</v>
      </c>
      <c r="H241" s="191">
        <v>15.93</v>
      </c>
      <c r="I241" s="192"/>
      <c r="J241" s="193">
        <f t="shared" si="10"/>
        <v>0</v>
      </c>
      <c r="K241" s="194"/>
      <c r="L241" s="39"/>
      <c r="M241" s="195" t="s">
        <v>1</v>
      </c>
      <c r="N241" s="196" t="s">
        <v>42</v>
      </c>
      <c r="O241" s="71"/>
      <c r="P241" s="197">
        <f t="shared" si="11"/>
        <v>0</v>
      </c>
      <c r="Q241" s="197">
        <v>4.0000000000000003E-5</v>
      </c>
      <c r="R241" s="197">
        <f t="shared" si="12"/>
        <v>6.3720000000000009E-4</v>
      </c>
      <c r="S241" s="197">
        <v>0</v>
      </c>
      <c r="T241" s="198">
        <f t="shared" si="1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9" t="s">
        <v>159</v>
      </c>
      <c r="AT241" s="199" t="s">
        <v>155</v>
      </c>
      <c r="AU241" s="199" t="s">
        <v>87</v>
      </c>
      <c r="AY241" s="17" t="s">
        <v>152</v>
      </c>
      <c r="BE241" s="200">
        <f t="shared" si="14"/>
        <v>0</v>
      </c>
      <c r="BF241" s="200">
        <f t="shared" si="15"/>
        <v>0</v>
      </c>
      <c r="BG241" s="200">
        <f t="shared" si="16"/>
        <v>0</v>
      </c>
      <c r="BH241" s="200">
        <f t="shared" si="17"/>
        <v>0</v>
      </c>
      <c r="BI241" s="200">
        <f t="shared" si="18"/>
        <v>0</v>
      </c>
      <c r="BJ241" s="17" t="s">
        <v>85</v>
      </c>
      <c r="BK241" s="200">
        <f t="shared" si="19"/>
        <v>0</v>
      </c>
      <c r="BL241" s="17" t="s">
        <v>159</v>
      </c>
      <c r="BM241" s="199" t="s">
        <v>1735</v>
      </c>
    </row>
    <row r="242" spans="1:65" s="2" customFormat="1" ht="24.2" customHeight="1">
      <c r="A242" s="34"/>
      <c r="B242" s="35"/>
      <c r="C242" s="187" t="s">
        <v>354</v>
      </c>
      <c r="D242" s="187" t="s">
        <v>155</v>
      </c>
      <c r="E242" s="188" t="s">
        <v>3334</v>
      </c>
      <c r="F242" s="189" t="s">
        <v>3335</v>
      </c>
      <c r="G242" s="190" t="s">
        <v>165</v>
      </c>
      <c r="H242" s="191">
        <v>32.64</v>
      </c>
      <c r="I242" s="192"/>
      <c r="J242" s="193">
        <f t="shared" si="10"/>
        <v>0</v>
      </c>
      <c r="K242" s="194"/>
      <c r="L242" s="39"/>
      <c r="M242" s="195" t="s">
        <v>1</v>
      </c>
      <c r="N242" s="196" t="s">
        <v>42</v>
      </c>
      <c r="O242" s="71"/>
      <c r="P242" s="197">
        <f t="shared" si="11"/>
        <v>0</v>
      </c>
      <c r="Q242" s="197">
        <v>3.4999999999999997E-5</v>
      </c>
      <c r="R242" s="197">
        <f t="shared" si="12"/>
        <v>1.1424E-3</v>
      </c>
      <c r="S242" s="197">
        <v>0</v>
      </c>
      <c r="T242" s="198">
        <f t="shared" si="1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159</v>
      </c>
      <c r="AT242" s="199" t="s">
        <v>155</v>
      </c>
      <c r="AU242" s="199" t="s">
        <v>87</v>
      </c>
      <c r="AY242" s="17" t="s">
        <v>152</v>
      </c>
      <c r="BE242" s="200">
        <f t="shared" si="14"/>
        <v>0</v>
      </c>
      <c r="BF242" s="200">
        <f t="shared" si="15"/>
        <v>0</v>
      </c>
      <c r="BG242" s="200">
        <f t="shared" si="16"/>
        <v>0</v>
      </c>
      <c r="BH242" s="200">
        <f t="shared" si="17"/>
        <v>0</v>
      </c>
      <c r="BI242" s="200">
        <f t="shared" si="18"/>
        <v>0</v>
      </c>
      <c r="BJ242" s="17" t="s">
        <v>85</v>
      </c>
      <c r="BK242" s="200">
        <f t="shared" si="19"/>
        <v>0</v>
      </c>
      <c r="BL242" s="17" t="s">
        <v>159</v>
      </c>
      <c r="BM242" s="199" t="s">
        <v>3605</v>
      </c>
    </row>
    <row r="243" spans="1:65" s="2" customFormat="1" ht="37.9" customHeight="1">
      <c r="A243" s="34"/>
      <c r="B243" s="35"/>
      <c r="C243" s="187" t="s">
        <v>358</v>
      </c>
      <c r="D243" s="187" t="s">
        <v>155</v>
      </c>
      <c r="E243" s="188" t="s">
        <v>1736</v>
      </c>
      <c r="F243" s="189" t="s">
        <v>3606</v>
      </c>
      <c r="G243" s="190" t="s">
        <v>178</v>
      </c>
      <c r="H243" s="191">
        <v>1</v>
      </c>
      <c r="I243" s="192"/>
      <c r="J243" s="193">
        <f t="shared" si="10"/>
        <v>0</v>
      </c>
      <c r="K243" s="194"/>
      <c r="L243" s="39"/>
      <c r="M243" s="195" t="s">
        <v>1</v>
      </c>
      <c r="N243" s="196" t="s">
        <v>42</v>
      </c>
      <c r="O243" s="71"/>
      <c r="P243" s="197">
        <f t="shared" si="11"/>
        <v>0</v>
      </c>
      <c r="Q243" s="197">
        <v>4.0000000000000003E-5</v>
      </c>
      <c r="R243" s="197">
        <f t="shared" si="12"/>
        <v>4.0000000000000003E-5</v>
      </c>
      <c r="S243" s="197">
        <v>0</v>
      </c>
      <c r="T243" s="198">
        <f t="shared" si="1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159</v>
      </c>
      <c r="AT243" s="199" t="s">
        <v>155</v>
      </c>
      <c r="AU243" s="199" t="s">
        <v>87</v>
      </c>
      <c r="AY243" s="17" t="s">
        <v>152</v>
      </c>
      <c r="BE243" s="200">
        <f t="shared" si="14"/>
        <v>0</v>
      </c>
      <c r="BF243" s="200">
        <f t="shared" si="15"/>
        <v>0</v>
      </c>
      <c r="BG243" s="200">
        <f t="shared" si="16"/>
        <v>0</v>
      </c>
      <c r="BH243" s="200">
        <f t="shared" si="17"/>
        <v>0</v>
      </c>
      <c r="BI243" s="200">
        <f t="shared" si="18"/>
        <v>0</v>
      </c>
      <c r="BJ243" s="17" t="s">
        <v>85</v>
      </c>
      <c r="BK243" s="200">
        <f t="shared" si="19"/>
        <v>0</v>
      </c>
      <c r="BL243" s="17" t="s">
        <v>159</v>
      </c>
      <c r="BM243" s="199" t="s">
        <v>1738</v>
      </c>
    </row>
    <row r="244" spans="1:65" s="2" customFormat="1" ht="24.2" customHeight="1">
      <c r="A244" s="34"/>
      <c r="B244" s="35"/>
      <c r="C244" s="187" t="s">
        <v>364</v>
      </c>
      <c r="D244" s="187" t="s">
        <v>155</v>
      </c>
      <c r="E244" s="188" t="s">
        <v>3607</v>
      </c>
      <c r="F244" s="189" t="s">
        <v>3608</v>
      </c>
      <c r="G244" s="190" t="s">
        <v>165</v>
      </c>
      <c r="H244" s="191">
        <v>32.64</v>
      </c>
      <c r="I244" s="192"/>
      <c r="J244" s="193">
        <f t="shared" si="10"/>
        <v>0</v>
      </c>
      <c r="K244" s="194"/>
      <c r="L244" s="39"/>
      <c r="M244" s="195" t="s">
        <v>1</v>
      </c>
      <c r="N244" s="196" t="s">
        <v>42</v>
      </c>
      <c r="O244" s="71"/>
      <c r="P244" s="197">
        <f t="shared" si="11"/>
        <v>0</v>
      </c>
      <c r="Q244" s="197">
        <v>4.0000000000000003E-5</v>
      </c>
      <c r="R244" s="197">
        <f t="shared" si="12"/>
        <v>1.3056000000000001E-3</v>
      </c>
      <c r="S244" s="197">
        <v>0</v>
      </c>
      <c r="T244" s="198">
        <f t="shared" si="1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159</v>
      </c>
      <c r="AT244" s="199" t="s">
        <v>155</v>
      </c>
      <c r="AU244" s="199" t="s">
        <v>87</v>
      </c>
      <c r="AY244" s="17" t="s">
        <v>152</v>
      </c>
      <c r="BE244" s="200">
        <f t="shared" si="14"/>
        <v>0</v>
      </c>
      <c r="BF244" s="200">
        <f t="shared" si="15"/>
        <v>0</v>
      </c>
      <c r="BG244" s="200">
        <f t="shared" si="16"/>
        <v>0</v>
      </c>
      <c r="BH244" s="200">
        <f t="shared" si="17"/>
        <v>0</v>
      </c>
      <c r="BI244" s="200">
        <f t="shared" si="18"/>
        <v>0</v>
      </c>
      <c r="BJ244" s="17" t="s">
        <v>85</v>
      </c>
      <c r="BK244" s="200">
        <f t="shared" si="19"/>
        <v>0</v>
      </c>
      <c r="BL244" s="17" t="s">
        <v>159</v>
      </c>
      <c r="BM244" s="199" t="s">
        <v>3609</v>
      </c>
    </row>
    <row r="245" spans="1:65" s="2" customFormat="1" ht="16.5" customHeight="1">
      <c r="A245" s="34"/>
      <c r="B245" s="35"/>
      <c r="C245" s="187" t="s">
        <v>369</v>
      </c>
      <c r="D245" s="187" t="s">
        <v>155</v>
      </c>
      <c r="E245" s="188" t="s">
        <v>3610</v>
      </c>
      <c r="F245" s="189" t="s">
        <v>3611</v>
      </c>
      <c r="G245" s="190" t="s">
        <v>170</v>
      </c>
      <c r="H245" s="191">
        <v>6</v>
      </c>
      <c r="I245" s="192"/>
      <c r="J245" s="193">
        <f t="shared" si="10"/>
        <v>0</v>
      </c>
      <c r="K245" s="194"/>
      <c r="L245" s="39"/>
      <c r="M245" s="195" t="s">
        <v>1</v>
      </c>
      <c r="N245" s="196" t="s">
        <v>42</v>
      </c>
      <c r="O245" s="71"/>
      <c r="P245" s="197">
        <f t="shared" si="11"/>
        <v>0</v>
      </c>
      <c r="Q245" s="197">
        <v>4.6800000000000001E-3</v>
      </c>
      <c r="R245" s="197">
        <f t="shared" si="12"/>
        <v>2.8080000000000001E-2</v>
      </c>
      <c r="S245" s="197">
        <v>0</v>
      </c>
      <c r="T245" s="198">
        <f t="shared" si="1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159</v>
      </c>
      <c r="AT245" s="199" t="s">
        <v>155</v>
      </c>
      <c r="AU245" s="199" t="s">
        <v>87</v>
      </c>
      <c r="AY245" s="17" t="s">
        <v>152</v>
      </c>
      <c r="BE245" s="200">
        <f t="shared" si="14"/>
        <v>0</v>
      </c>
      <c r="BF245" s="200">
        <f t="shared" si="15"/>
        <v>0</v>
      </c>
      <c r="BG245" s="200">
        <f t="shared" si="16"/>
        <v>0</v>
      </c>
      <c r="BH245" s="200">
        <f t="shared" si="17"/>
        <v>0</v>
      </c>
      <c r="BI245" s="200">
        <f t="shared" si="18"/>
        <v>0</v>
      </c>
      <c r="BJ245" s="17" t="s">
        <v>85</v>
      </c>
      <c r="BK245" s="200">
        <f t="shared" si="19"/>
        <v>0</v>
      </c>
      <c r="BL245" s="17" t="s">
        <v>159</v>
      </c>
      <c r="BM245" s="199" t="s">
        <v>3612</v>
      </c>
    </row>
    <row r="246" spans="1:65" s="2" customFormat="1" ht="16.5" customHeight="1">
      <c r="A246" s="34"/>
      <c r="B246" s="35"/>
      <c r="C246" s="228" t="s">
        <v>373</v>
      </c>
      <c r="D246" s="228" t="s">
        <v>263</v>
      </c>
      <c r="E246" s="229" t="s">
        <v>3613</v>
      </c>
      <c r="F246" s="230" t="s">
        <v>3614</v>
      </c>
      <c r="G246" s="231" t="s">
        <v>198</v>
      </c>
      <c r="H246" s="232">
        <v>12</v>
      </c>
      <c r="I246" s="233"/>
      <c r="J246" s="234">
        <f t="shared" si="10"/>
        <v>0</v>
      </c>
      <c r="K246" s="235"/>
      <c r="L246" s="236"/>
      <c r="M246" s="237" t="s">
        <v>1</v>
      </c>
      <c r="N246" s="238" t="s">
        <v>42</v>
      </c>
      <c r="O246" s="71"/>
      <c r="P246" s="197">
        <f t="shared" si="11"/>
        <v>0</v>
      </c>
      <c r="Q246" s="197">
        <v>4.0000000000000003E-5</v>
      </c>
      <c r="R246" s="197">
        <f t="shared" si="12"/>
        <v>4.8000000000000007E-4</v>
      </c>
      <c r="S246" s="197">
        <v>0</v>
      </c>
      <c r="T246" s="198">
        <f t="shared" si="1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195</v>
      </c>
      <c r="AT246" s="199" t="s">
        <v>263</v>
      </c>
      <c r="AU246" s="199" t="s">
        <v>87</v>
      </c>
      <c r="AY246" s="17" t="s">
        <v>152</v>
      </c>
      <c r="BE246" s="200">
        <f t="shared" si="14"/>
        <v>0</v>
      </c>
      <c r="BF246" s="200">
        <f t="shared" si="15"/>
        <v>0</v>
      </c>
      <c r="BG246" s="200">
        <f t="shared" si="16"/>
        <v>0</v>
      </c>
      <c r="BH246" s="200">
        <f t="shared" si="17"/>
        <v>0</v>
      </c>
      <c r="BI246" s="200">
        <f t="shared" si="18"/>
        <v>0</v>
      </c>
      <c r="BJ246" s="17" t="s">
        <v>85</v>
      </c>
      <c r="BK246" s="200">
        <f t="shared" si="19"/>
        <v>0</v>
      </c>
      <c r="BL246" s="17" t="s">
        <v>159</v>
      </c>
      <c r="BM246" s="199" t="s">
        <v>3615</v>
      </c>
    </row>
    <row r="247" spans="1:65" s="2" customFormat="1" ht="24.2" customHeight="1">
      <c r="A247" s="34"/>
      <c r="B247" s="35"/>
      <c r="C247" s="187" t="s">
        <v>378</v>
      </c>
      <c r="D247" s="187" t="s">
        <v>155</v>
      </c>
      <c r="E247" s="188" t="s">
        <v>1739</v>
      </c>
      <c r="F247" s="189" t="s">
        <v>1740</v>
      </c>
      <c r="G247" s="190" t="s">
        <v>170</v>
      </c>
      <c r="H247" s="191">
        <v>8</v>
      </c>
      <c r="I247" s="192"/>
      <c r="J247" s="193">
        <f t="shared" si="10"/>
        <v>0</v>
      </c>
      <c r="K247" s="194"/>
      <c r="L247" s="39"/>
      <c r="M247" s="195" t="s">
        <v>1</v>
      </c>
      <c r="N247" s="196" t="s">
        <v>42</v>
      </c>
      <c r="O247" s="71"/>
      <c r="P247" s="197">
        <f t="shared" si="11"/>
        <v>0</v>
      </c>
      <c r="Q247" s="197">
        <v>2.3000000000000001E-4</v>
      </c>
      <c r="R247" s="197">
        <f t="shared" si="12"/>
        <v>1.8400000000000001E-3</v>
      </c>
      <c r="S247" s="197">
        <v>0</v>
      </c>
      <c r="T247" s="198">
        <f t="shared" si="1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159</v>
      </c>
      <c r="AT247" s="199" t="s">
        <v>155</v>
      </c>
      <c r="AU247" s="199" t="s">
        <v>87</v>
      </c>
      <c r="AY247" s="17" t="s">
        <v>152</v>
      </c>
      <c r="BE247" s="200">
        <f t="shared" si="14"/>
        <v>0</v>
      </c>
      <c r="BF247" s="200">
        <f t="shared" si="15"/>
        <v>0</v>
      </c>
      <c r="BG247" s="200">
        <f t="shared" si="16"/>
        <v>0</v>
      </c>
      <c r="BH247" s="200">
        <f t="shared" si="17"/>
        <v>0</v>
      </c>
      <c r="BI247" s="200">
        <f t="shared" si="18"/>
        <v>0</v>
      </c>
      <c r="BJ247" s="17" t="s">
        <v>85</v>
      </c>
      <c r="BK247" s="200">
        <f t="shared" si="19"/>
        <v>0</v>
      </c>
      <c r="BL247" s="17" t="s">
        <v>159</v>
      </c>
      <c r="BM247" s="199" t="s">
        <v>1741</v>
      </c>
    </row>
    <row r="248" spans="1:65" s="2" customFormat="1" ht="24.2" customHeight="1">
      <c r="A248" s="34"/>
      <c r="B248" s="35"/>
      <c r="C248" s="228" t="s">
        <v>382</v>
      </c>
      <c r="D248" s="228" t="s">
        <v>263</v>
      </c>
      <c r="E248" s="229" t="s">
        <v>1742</v>
      </c>
      <c r="F248" s="230" t="s">
        <v>1743</v>
      </c>
      <c r="G248" s="231" t="s">
        <v>170</v>
      </c>
      <c r="H248" s="232">
        <v>2</v>
      </c>
      <c r="I248" s="233"/>
      <c r="J248" s="234">
        <f t="shared" si="10"/>
        <v>0</v>
      </c>
      <c r="K248" s="235"/>
      <c r="L248" s="236"/>
      <c r="M248" s="237" t="s">
        <v>1</v>
      </c>
      <c r="N248" s="238" t="s">
        <v>42</v>
      </c>
      <c r="O248" s="71"/>
      <c r="P248" s="197">
        <f t="shared" si="11"/>
        <v>0</v>
      </c>
      <c r="Q248" s="197">
        <v>0</v>
      </c>
      <c r="R248" s="197">
        <f t="shared" si="12"/>
        <v>0</v>
      </c>
      <c r="S248" s="197">
        <v>0</v>
      </c>
      <c r="T248" s="198">
        <f t="shared" si="1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195</v>
      </c>
      <c r="AT248" s="199" t="s">
        <v>263</v>
      </c>
      <c r="AU248" s="199" t="s">
        <v>87</v>
      </c>
      <c r="AY248" s="17" t="s">
        <v>152</v>
      </c>
      <c r="BE248" s="200">
        <f t="shared" si="14"/>
        <v>0</v>
      </c>
      <c r="BF248" s="200">
        <f t="shared" si="15"/>
        <v>0</v>
      </c>
      <c r="BG248" s="200">
        <f t="shared" si="16"/>
        <v>0</v>
      </c>
      <c r="BH248" s="200">
        <f t="shared" si="17"/>
        <v>0</v>
      </c>
      <c r="BI248" s="200">
        <f t="shared" si="18"/>
        <v>0</v>
      </c>
      <c r="BJ248" s="17" t="s">
        <v>85</v>
      </c>
      <c r="BK248" s="200">
        <f t="shared" si="19"/>
        <v>0</v>
      </c>
      <c r="BL248" s="17" t="s">
        <v>159</v>
      </c>
      <c r="BM248" s="199" t="s">
        <v>1744</v>
      </c>
    </row>
    <row r="249" spans="1:65" s="2" customFormat="1" ht="24.2" customHeight="1">
      <c r="A249" s="34"/>
      <c r="B249" s="35"/>
      <c r="C249" s="228" t="s">
        <v>386</v>
      </c>
      <c r="D249" s="228" t="s">
        <v>263</v>
      </c>
      <c r="E249" s="229" t="s">
        <v>1745</v>
      </c>
      <c r="F249" s="230" t="s">
        <v>1746</v>
      </c>
      <c r="G249" s="231" t="s">
        <v>170</v>
      </c>
      <c r="H249" s="232">
        <v>6</v>
      </c>
      <c r="I249" s="233"/>
      <c r="J249" s="234">
        <f t="shared" si="10"/>
        <v>0</v>
      </c>
      <c r="K249" s="235"/>
      <c r="L249" s="236"/>
      <c r="M249" s="237" t="s">
        <v>1</v>
      </c>
      <c r="N249" s="238" t="s">
        <v>42</v>
      </c>
      <c r="O249" s="71"/>
      <c r="P249" s="197">
        <f t="shared" si="11"/>
        <v>0</v>
      </c>
      <c r="Q249" s="197">
        <v>0</v>
      </c>
      <c r="R249" s="197">
        <f t="shared" si="12"/>
        <v>0</v>
      </c>
      <c r="S249" s="197">
        <v>0</v>
      </c>
      <c r="T249" s="198">
        <f t="shared" si="13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195</v>
      </c>
      <c r="AT249" s="199" t="s">
        <v>263</v>
      </c>
      <c r="AU249" s="199" t="s">
        <v>87</v>
      </c>
      <c r="AY249" s="17" t="s">
        <v>152</v>
      </c>
      <c r="BE249" s="200">
        <f t="shared" si="14"/>
        <v>0</v>
      </c>
      <c r="BF249" s="200">
        <f t="shared" si="15"/>
        <v>0</v>
      </c>
      <c r="BG249" s="200">
        <f t="shared" si="16"/>
        <v>0</v>
      </c>
      <c r="BH249" s="200">
        <f t="shared" si="17"/>
        <v>0</v>
      </c>
      <c r="BI249" s="200">
        <f t="shared" si="18"/>
        <v>0</v>
      </c>
      <c r="BJ249" s="17" t="s">
        <v>85</v>
      </c>
      <c r="BK249" s="200">
        <f t="shared" si="19"/>
        <v>0</v>
      </c>
      <c r="BL249" s="17" t="s">
        <v>159</v>
      </c>
      <c r="BM249" s="199" t="s">
        <v>1747</v>
      </c>
    </row>
    <row r="250" spans="1:65" s="2" customFormat="1" ht="24.2" customHeight="1">
      <c r="A250" s="34"/>
      <c r="B250" s="35"/>
      <c r="C250" s="187" t="s">
        <v>391</v>
      </c>
      <c r="D250" s="187" t="s">
        <v>155</v>
      </c>
      <c r="E250" s="188" t="s">
        <v>1753</v>
      </c>
      <c r="F250" s="189" t="s">
        <v>1754</v>
      </c>
      <c r="G250" s="190" t="s">
        <v>158</v>
      </c>
      <c r="H250" s="191">
        <v>1</v>
      </c>
      <c r="I250" s="192"/>
      <c r="J250" s="193">
        <f t="shared" si="10"/>
        <v>0</v>
      </c>
      <c r="K250" s="194"/>
      <c r="L250" s="39"/>
      <c r="M250" s="195" t="s">
        <v>1</v>
      </c>
      <c r="N250" s="196" t="s">
        <v>42</v>
      </c>
      <c r="O250" s="71"/>
      <c r="P250" s="197">
        <f t="shared" si="11"/>
        <v>0</v>
      </c>
      <c r="Q250" s="197">
        <v>0</v>
      </c>
      <c r="R250" s="197">
        <f t="shared" si="12"/>
        <v>0</v>
      </c>
      <c r="S250" s="197">
        <v>1.8</v>
      </c>
      <c r="T250" s="198">
        <f t="shared" si="13"/>
        <v>1.8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159</v>
      </c>
      <c r="AT250" s="199" t="s">
        <v>155</v>
      </c>
      <c r="AU250" s="199" t="s">
        <v>87</v>
      </c>
      <c r="AY250" s="17" t="s">
        <v>152</v>
      </c>
      <c r="BE250" s="200">
        <f t="shared" si="14"/>
        <v>0</v>
      </c>
      <c r="BF250" s="200">
        <f t="shared" si="15"/>
        <v>0</v>
      </c>
      <c r="BG250" s="200">
        <f t="shared" si="16"/>
        <v>0</v>
      </c>
      <c r="BH250" s="200">
        <f t="shared" si="17"/>
        <v>0</v>
      </c>
      <c r="BI250" s="200">
        <f t="shared" si="18"/>
        <v>0</v>
      </c>
      <c r="BJ250" s="17" t="s">
        <v>85</v>
      </c>
      <c r="BK250" s="200">
        <f t="shared" si="19"/>
        <v>0</v>
      </c>
      <c r="BL250" s="17" t="s">
        <v>159</v>
      </c>
      <c r="BM250" s="199" t="s">
        <v>1755</v>
      </c>
    </row>
    <row r="251" spans="1:65" s="13" customFormat="1" ht="11.25">
      <c r="B251" s="201"/>
      <c r="C251" s="202"/>
      <c r="D251" s="203" t="s">
        <v>161</v>
      </c>
      <c r="E251" s="204" t="s">
        <v>1</v>
      </c>
      <c r="F251" s="205" t="s">
        <v>3616</v>
      </c>
      <c r="G251" s="202"/>
      <c r="H251" s="206">
        <v>1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161</v>
      </c>
      <c r="AU251" s="212" t="s">
        <v>87</v>
      </c>
      <c r="AV251" s="13" t="s">
        <v>87</v>
      </c>
      <c r="AW251" s="13" t="s">
        <v>34</v>
      </c>
      <c r="AX251" s="13" t="s">
        <v>85</v>
      </c>
      <c r="AY251" s="212" t="s">
        <v>152</v>
      </c>
    </row>
    <row r="252" spans="1:65" s="2" customFormat="1" ht="24.2" customHeight="1">
      <c r="A252" s="34"/>
      <c r="B252" s="35"/>
      <c r="C252" s="187" t="s">
        <v>397</v>
      </c>
      <c r="D252" s="187" t="s">
        <v>155</v>
      </c>
      <c r="E252" s="188" t="s">
        <v>1772</v>
      </c>
      <c r="F252" s="189" t="s">
        <v>1773</v>
      </c>
      <c r="G252" s="190" t="s">
        <v>165</v>
      </c>
      <c r="H252" s="191">
        <v>15.93</v>
      </c>
      <c r="I252" s="192"/>
      <c r="J252" s="193">
        <f>ROUND(I252*H252,2)</f>
        <v>0</v>
      </c>
      <c r="K252" s="194"/>
      <c r="L252" s="39"/>
      <c r="M252" s="195" t="s">
        <v>1</v>
      </c>
      <c r="N252" s="196" t="s">
        <v>42</v>
      </c>
      <c r="O252" s="71"/>
      <c r="P252" s="197">
        <f>O252*H252</f>
        <v>0</v>
      </c>
      <c r="Q252" s="197">
        <v>0</v>
      </c>
      <c r="R252" s="197">
        <f>Q252*H252</f>
        <v>0</v>
      </c>
      <c r="S252" s="197">
        <v>3.5000000000000003E-2</v>
      </c>
      <c r="T252" s="198">
        <f>S252*H252</f>
        <v>0.55754999999999999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159</v>
      </c>
      <c r="AT252" s="199" t="s">
        <v>155</v>
      </c>
      <c r="AU252" s="199" t="s">
        <v>87</v>
      </c>
      <c r="AY252" s="17" t="s">
        <v>152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85</v>
      </c>
      <c r="BK252" s="200">
        <f>ROUND(I252*H252,2)</f>
        <v>0</v>
      </c>
      <c r="BL252" s="17" t="s">
        <v>159</v>
      </c>
      <c r="BM252" s="199" t="s">
        <v>1774</v>
      </c>
    </row>
    <row r="253" spans="1:65" s="2" customFormat="1" ht="33" customHeight="1">
      <c r="A253" s="34"/>
      <c r="B253" s="35"/>
      <c r="C253" s="187" t="s">
        <v>402</v>
      </c>
      <c r="D253" s="187" t="s">
        <v>155</v>
      </c>
      <c r="E253" s="188" t="s">
        <v>3341</v>
      </c>
      <c r="F253" s="189" t="s">
        <v>3342</v>
      </c>
      <c r="G253" s="190" t="s">
        <v>158</v>
      </c>
      <c r="H253" s="191">
        <v>0.79700000000000004</v>
      </c>
      <c r="I253" s="192"/>
      <c r="J253" s="193">
        <f>ROUND(I253*H253,2)</f>
        <v>0</v>
      </c>
      <c r="K253" s="194"/>
      <c r="L253" s="39"/>
      <c r="M253" s="195" t="s">
        <v>1</v>
      </c>
      <c r="N253" s="196" t="s">
        <v>42</v>
      </c>
      <c r="O253" s="71"/>
      <c r="P253" s="197">
        <f>O253*H253</f>
        <v>0</v>
      </c>
      <c r="Q253" s="197">
        <v>0</v>
      </c>
      <c r="R253" s="197">
        <f>Q253*H253</f>
        <v>0</v>
      </c>
      <c r="S253" s="197">
        <v>2.2000000000000002</v>
      </c>
      <c r="T253" s="198">
        <f>S253*H253</f>
        <v>1.7534000000000003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9" t="s">
        <v>159</v>
      </c>
      <c r="AT253" s="199" t="s">
        <v>155</v>
      </c>
      <c r="AU253" s="199" t="s">
        <v>87</v>
      </c>
      <c r="AY253" s="17" t="s">
        <v>152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7" t="s">
        <v>85</v>
      </c>
      <c r="BK253" s="200">
        <f>ROUND(I253*H253,2)</f>
        <v>0</v>
      </c>
      <c r="BL253" s="17" t="s">
        <v>159</v>
      </c>
      <c r="BM253" s="199" t="s">
        <v>3617</v>
      </c>
    </row>
    <row r="254" spans="1:65" s="13" customFormat="1" ht="11.25">
      <c r="B254" s="201"/>
      <c r="C254" s="202"/>
      <c r="D254" s="203" t="s">
        <v>161</v>
      </c>
      <c r="E254" s="204" t="s">
        <v>1</v>
      </c>
      <c r="F254" s="205" t="s">
        <v>3618</v>
      </c>
      <c r="G254" s="202"/>
      <c r="H254" s="206">
        <v>0.79700000000000004</v>
      </c>
      <c r="I254" s="207"/>
      <c r="J254" s="202"/>
      <c r="K254" s="202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161</v>
      </c>
      <c r="AU254" s="212" t="s">
        <v>87</v>
      </c>
      <c r="AV254" s="13" t="s">
        <v>87</v>
      </c>
      <c r="AW254" s="13" t="s">
        <v>34</v>
      </c>
      <c r="AX254" s="13" t="s">
        <v>85</v>
      </c>
      <c r="AY254" s="212" t="s">
        <v>152</v>
      </c>
    </row>
    <row r="255" spans="1:65" s="2" customFormat="1" ht="24.2" customHeight="1">
      <c r="A255" s="34"/>
      <c r="B255" s="35"/>
      <c r="C255" s="187" t="s">
        <v>408</v>
      </c>
      <c r="D255" s="187" t="s">
        <v>155</v>
      </c>
      <c r="E255" s="188" t="s">
        <v>1758</v>
      </c>
      <c r="F255" s="189" t="s">
        <v>1759</v>
      </c>
      <c r="G255" s="190" t="s">
        <v>165</v>
      </c>
      <c r="H255" s="191">
        <v>14.25</v>
      </c>
      <c r="I255" s="192"/>
      <c r="J255" s="193">
        <f>ROUND(I255*H255,2)</f>
        <v>0</v>
      </c>
      <c r="K255" s="194"/>
      <c r="L255" s="39"/>
      <c r="M255" s="195" t="s">
        <v>1</v>
      </c>
      <c r="N255" s="196" t="s">
        <v>42</v>
      </c>
      <c r="O255" s="71"/>
      <c r="P255" s="197">
        <f>O255*H255</f>
        <v>0</v>
      </c>
      <c r="Q255" s="197">
        <v>0</v>
      </c>
      <c r="R255" s="197">
        <f>Q255*H255</f>
        <v>0</v>
      </c>
      <c r="S255" s="197">
        <v>5.5E-2</v>
      </c>
      <c r="T255" s="198">
        <f>S255*H255</f>
        <v>0.78375000000000006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159</v>
      </c>
      <c r="AT255" s="199" t="s">
        <v>155</v>
      </c>
      <c r="AU255" s="199" t="s">
        <v>87</v>
      </c>
      <c r="AY255" s="17" t="s">
        <v>152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85</v>
      </c>
      <c r="BK255" s="200">
        <f>ROUND(I255*H255,2)</f>
        <v>0</v>
      </c>
      <c r="BL255" s="17" t="s">
        <v>159</v>
      </c>
      <c r="BM255" s="199" t="s">
        <v>1760</v>
      </c>
    </row>
    <row r="256" spans="1:65" s="13" customFormat="1" ht="11.25">
      <c r="B256" s="201"/>
      <c r="C256" s="202"/>
      <c r="D256" s="203" t="s">
        <v>161</v>
      </c>
      <c r="E256" s="204" t="s">
        <v>1</v>
      </c>
      <c r="F256" s="205" t="s">
        <v>3619</v>
      </c>
      <c r="G256" s="202"/>
      <c r="H256" s="206">
        <v>14.25</v>
      </c>
      <c r="I256" s="207"/>
      <c r="J256" s="202"/>
      <c r="K256" s="202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161</v>
      </c>
      <c r="AU256" s="212" t="s">
        <v>87</v>
      </c>
      <c r="AV256" s="13" t="s">
        <v>87</v>
      </c>
      <c r="AW256" s="13" t="s">
        <v>34</v>
      </c>
      <c r="AX256" s="13" t="s">
        <v>85</v>
      </c>
      <c r="AY256" s="212" t="s">
        <v>152</v>
      </c>
    </row>
    <row r="257" spans="1:65" s="2" customFormat="1" ht="21.75" customHeight="1">
      <c r="A257" s="34"/>
      <c r="B257" s="35"/>
      <c r="C257" s="187" t="s">
        <v>413</v>
      </c>
      <c r="D257" s="187" t="s">
        <v>155</v>
      </c>
      <c r="E257" s="188" t="s">
        <v>1765</v>
      </c>
      <c r="F257" s="189" t="s">
        <v>1766</v>
      </c>
      <c r="G257" s="190" t="s">
        <v>198</v>
      </c>
      <c r="H257" s="191">
        <v>17.399999999999999</v>
      </c>
      <c r="I257" s="192"/>
      <c r="J257" s="193">
        <f>ROUND(I257*H257,2)</f>
        <v>0</v>
      </c>
      <c r="K257" s="194"/>
      <c r="L257" s="39"/>
      <c r="M257" s="195" t="s">
        <v>1</v>
      </c>
      <c r="N257" s="196" t="s">
        <v>42</v>
      </c>
      <c r="O257" s="71"/>
      <c r="P257" s="197">
        <f>O257*H257</f>
        <v>0</v>
      </c>
      <c r="Q257" s="197">
        <v>0</v>
      </c>
      <c r="R257" s="197">
        <f>Q257*H257</f>
        <v>0</v>
      </c>
      <c r="S257" s="197">
        <v>0.129</v>
      </c>
      <c r="T257" s="198">
        <f>S257*H257</f>
        <v>2.2445999999999997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159</v>
      </c>
      <c r="AT257" s="199" t="s">
        <v>155</v>
      </c>
      <c r="AU257" s="199" t="s">
        <v>87</v>
      </c>
      <c r="AY257" s="17" t="s">
        <v>152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7" t="s">
        <v>85</v>
      </c>
      <c r="BK257" s="200">
        <f>ROUND(I257*H257,2)</f>
        <v>0</v>
      </c>
      <c r="BL257" s="17" t="s">
        <v>159</v>
      </c>
      <c r="BM257" s="199" t="s">
        <v>1767</v>
      </c>
    </row>
    <row r="258" spans="1:65" s="13" customFormat="1" ht="11.25">
      <c r="B258" s="201"/>
      <c r="C258" s="202"/>
      <c r="D258" s="203" t="s">
        <v>161</v>
      </c>
      <c r="E258" s="204" t="s">
        <v>1</v>
      </c>
      <c r="F258" s="205" t="s">
        <v>3620</v>
      </c>
      <c r="G258" s="202"/>
      <c r="H258" s="206">
        <v>17.399999999999999</v>
      </c>
      <c r="I258" s="207"/>
      <c r="J258" s="202"/>
      <c r="K258" s="202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161</v>
      </c>
      <c r="AU258" s="212" t="s">
        <v>87</v>
      </c>
      <c r="AV258" s="13" t="s">
        <v>87</v>
      </c>
      <c r="AW258" s="13" t="s">
        <v>34</v>
      </c>
      <c r="AX258" s="13" t="s">
        <v>85</v>
      </c>
      <c r="AY258" s="212" t="s">
        <v>152</v>
      </c>
    </row>
    <row r="259" spans="1:65" s="2" customFormat="1" ht="21.75" customHeight="1">
      <c r="A259" s="34"/>
      <c r="B259" s="35"/>
      <c r="C259" s="187" t="s">
        <v>417</v>
      </c>
      <c r="D259" s="187" t="s">
        <v>155</v>
      </c>
      <c r="E259" s="188" t="s">
        <v>730</v>
      </c>
      <c r="F259" s="189" t="s">
        <v>1780</v>
      </c>
      <c r="G259" s="190" t="s">
        <v>165</v>
      </c>
      <c r="H259" s="191">
        <v>2.4</v>
      </c>
      <c r="I259" s="192"/>
      <c r="J259" s="193">
        <f>ROUND(I259*H259,2)</f>
        <v>0</v>
      </c>
      <c r="K259" s="194"/>
      <c r="L259" s="39"/>
      <c r="M259" s="195" t="s">
        <v>1</v>
      </c>
      <c r="N259" s="196" t="s">
        <v>42</v>
      </c>
      <c r="O259" s="71"/>
      <c r="P259" s="197">
        <f>O259*H259</f>
        <v>0</v>
      </c>
      <c r="Q259" s="197">
        <v>0</v>
      </c>
      <c r="R259" s="197">
        <f>Q259*H259</f>
        <v>0</v>
      </c>
      <c r="S259" s="197">
        <v>7.5999999999999998E-2</v>
      </c>
      <c r="T259" s="198">
        <f>S259*H259</f>
        <v>0.18239999999999998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9" t="s">
        <v>159</v>
      </c>
      <c r="AT259" s="199" t="s">
        <v>155</v>
      </c>
      <c r="AU259" s="199" t="s">
        <v>87</v>
      </c>
      <c r="AY259" s="17" t="s">
        <v>152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7" t="s">
        <v>85</v>
      </c>
      <c r="BK259" s="200">
        <f>ROUND(I259*H259,2)</f>
        <v>0</v>
      </c>
      <c r="BL259" s="17" t="s">
        <v>159</v>
      </c>
      <c r="BM259" s="199" t="s">
        <v>1781</v>
      </c>
    </row>
    <row r="260" spans="1:65" s="13" customFormat="1" ht="11.25">
      <c r="B260" s="201"/>
      <c r="C260" s="202"/>
      <c r="D260" s="203" t="s">
        <v>161</v>
      </c>
      <c r="E260" s="204" t="s">
        <v>1</v>
      </c>
      <c r="F260" s="205" t="s">
        <v>3621</v>
      </c>
      <c r="G260" s="202"/>
      <c r="H260" s="206">
        <v>2.4</v>
      </c>
      <c r="I260" s="207"/>
      <c r="J260" s="202"/>
      <c r="K260" s="202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161</v>
      </c>
      <c r="AU260" s="212" t="s">
        <v>87</v>
      </c>
      <c r="AV260" s="13" t="s">
        <v>87</v>
      </c>
      <c r="AW260" s="13" t="s">
        <v>34</v>
      </c>
      <c r="AX260" s="13" t="s">
        <v>85</v>
      </c>
      <c r="AY260" s="212" t="s">
        <v>152</v>
      </c>
    </row>
    <row r="261" spans="1:65" s="2" customFormat="1" ht="21.75" customHeight="1">
      <c r="A261" s="34"/>
      <c r="B261" s="35"/>
      <c r="C261" s="187" t="s">
        <v>422</v>
      </c>
      <c r="D261" s="187" t="s">
        <v>155</v>
      </c>
      <c r="E261" s="188" t="s">
        <v>3345</v>
      </c>
      <c r="F261" s="189" t="s">
        <v>3346</v>
      </c>
      <c r="G261" s="190" t="s">
        <v>165</v>
      </c>
      <c r="H261" s="191">
        <v>8.98</v>
      </c>
      <c r="I261" s="192"/>
      <c r="J261" s="193">
        <f>ROUND(I261*H261,2)</f>
        <v>0</v>
      </c>
      <c r="K261" s="194"/>
      <c r="L261" s="39"/>
      <c r="M261" s="195" t="s">
        <v>1</v>
      </c>
      <c r="N261" s="196" t="s">
        <v>42</v>
      </c>
      <c r="O261" s="71"/>
      <c r="P261" s="197">
        <f>O261*H261</f>
        <v>0</v>
      </c>
      <c r="Q261" s="197">
        <v>0</v>
      </c>
      <c r="R261" s="197">
        <f>Q261*H261</f>
        <v>0</v>
      </c>
      <c r="S261" s="197">
        <v>8.7999999999999995E-2</v>
      </c>
      <c r="T261" s="198">
        <f>S261*H261</f>
        <v>0.79023999999999994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159</v>
      </c>
      <c r="AT261" s="199" t="s">
        <v>155</v>
      </c>
      <c r="AU261" s="199" t="s">
        <v>87</v>
      </c>
      <c r="AY261" s="17" t="s">
        <v>152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85</v>
      </c>
      <c r="BK261" s="200">
        <f>ROUND(I261*H261,2)</f>
        <v>0</v>
      </c>
      <c r="BL261" s="17" t="s">
        <v>159</v>
      </c>
      <c r="BM261" s="199" t="s">
        <v>3622</v>
      </c>
    </row>
    <row r="262" spans="1:65" s="13" customFormat="1" ht="11.25">
      <c r="B262" s="201"/>
      <c r="C262" s="202"/>
      <c r="D262" s="203" t="s">
        <v>161</v>
      </c>
      <c r="E262" s="204" t="s">
        <v>1</v>
      </c>
      <c r="F262" s="205" t="s">
        <v>3623</v>
      </c>
      <c r="G262" s="202"/>
      <c r="H262" s="206">
        <v>2.4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161</v>
      </c>
      <c r="AU262" s="212" t="s">
        <v>87</v>
      </c>
      <c r="AV262" s="13" t="s">
        <v>87</v>
      </c>
      <c r="AW262" s="13" t="s">
        <v>34</v>
      </c>
      <c r="AX262" s="13" t="s">
        <v>77</v>
      </c>
      <c r="AY262" s="212" t="s">
        <v>152</v>
      </c>
    </row>
    <row r="263" spans="1:65" s="13" customFormat="1" ht="11.25">
      <c r="B263" s="201"/>
      <c r="C263" s="202"/>
      <c r="D263" s="203" t="s">
        <v>161</v>
      </c>
      <c r="E263" s="204" t="s">
        <v>1</v>
      </c>
      <c r="F263" s="205" t="s">
        <v>3624</v>
      </c>
      <c r="G263" s="202"/>
      <c r="H263" s="206">
        <v>2.4</v>
      </c>
      <c r="I263" s="207"/>
      <c r="J263" s="202"/>
      <c r="K263" s="202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161</v>
      </c>
      <c r="AU263" s="212" t="s">
        <v>87</v>
      </c>
      <c r="AV263" s="13" t="s">
        <v>87</v>
      </c>
      <c r="AW263" s="13" t="s">
        <v>34</v>
      </c>
      <c r="AX263" s="13" t="s">
        <v>77</v>
      </c>
      <c r="AY263" s="212" t="s">
        <v>152</v>
      </c>
    </row>
    <row r="264" spans="1:65" s="13" customFormat="1" ht="11.25">
      <c r="B264" s="201"/>
      <c r="C264" s="202"/>
      <c r="D264" s="203" t="s">
        <v>161</v>
      </c>
      <c r="E264" s="204" t="s">
        <v>1</v>
      </c>
      <c r="F264" s="205" t="s">
        <v>3625</v>
      </c>
      <c r="G264" s="202"/>
      <c r="H264" s="206">
        <v>4.18</v>
      </c>
      <c r="I264" s="207"/>
      <c r="J264" s="202"/>
      <c r="K264" s="202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161</v>
      </c>
      <c r="AU264" s="212" t="s">
        <v>87</v>
      </c>
      <c r="AV264" s="13" t="s">
        <v>87</v>
      </c>
      <c r="AW264" s="13" t="s">
        <v>34</v>
      </c>
      <c r="AX264" s="13" t="s">
        <v>77</v>
      </c>
      <c r="AY264" s="212" t="s">
        <v>152</v>
      </c>
    </row>
    <row r="265" spans="1:65" s="14" customFormat="1" ht="11.25">
      <c r="B265" s="217"/>
      <c r="C265" s="218"/>
      <c r="D265" s="203" t="s">
        <v>161</v>
      </c>
      <c r="E265" s="219" t="s">
        <v>1</v>
      </c>
      <c r="F265" s="220" t="s">
        <v>203</v>
      </c>
      <c r="G265" s="218"/>
      <c r="H265" s="221">
        <v>8.98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161</v>
      </c>
      <c r="AU265" s="227" t="s">
        <v>87</v>
      </c>
      <c r="AV265" s="14" t="s">
        <v>159</v>
      </c>
      <c r="AW265" s="14" t="s">
        <v>34</v>
      </c>
      <c r="AX265" s="14" t="s">
        <v>85</v>
      </c>
      <c r="AY265" s="227" t="s">
        <v>152</v>
      </c>
    </row>
    <row r="266" spans="1:65" s="2" customFormat="1" ht="24.2" customHeight="1">
      <c r="A266" s="34"/>
      <c r="B266" s="35"/>
      <c r="C266" s="187" t="s">
        <v>426</v>
      </c>
      <c r="D266" s="187" t="s">
        <v>155</v>
      </c>
      <c r="E266" s="188" t="s">
        <v>1783</v>
      </c>
      <c r="F266" s="189" t="s">
        <v>1784</v>
      </c>
      <c r="G266" s="190" t="s">
        <v>170</v>
      </c>
      <c r="H266" s="191">
        <v>4</v>
      </c>
      <c r="I266" s="192"/>
      <c r="J266" s="193">
        <f t="shared" ref="J266:J272" si="20">ROUND(I266*H266,2)</f>
        <v>0</v>
      </c>
      <c r="K266" s="194"/>
      <c r="L266" s="39"/>
      <c r="M266" s="195" t="s">
        <v>1</v>
      </c>
      <c r="N266" s="196" t="s">
        <v>42</v>
      </c>
      <c r="O266" s="71"/>
      <c r="P266" s="197">
        <f t="shared" ref="P266:P272" si="21">O266*H266</f>
        <v>0</v>
      </c>
      <c r="Q266" s="197">
        <v>0</v>
      </c>
      <c r="R266" s="197">
        <f t="shared" ref="R266:R272" si="22">Q266*H266</f>
        <v>0</v>
      </c>
      <c r="S266" s="197">
        <v>0.52300000000000002</v>
      </c>
      <c r="T266" s="198">
        <f t="shared" ref="T266:T272" si="23">S266*H266</f>
        <v>2.0920000000000001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159</v>
      </c>
      <c r="AT266" s="199" t="s">
        <v>155</v>
      </c>
      <c r="AU266" s="199" t="s">
        <v>87</v>
      </c>
      <c r="AY266" s="17" t="s">
        <v>152</v>
      </c>
      <c r="BE266" s="200">
        <f t="shared" ref="BE266:BE272" si="24">IF(N266="základní",J266,0)</f>
        <v>0</v>
      </c>
      <c r="BF266" s="200">
        <f t="shared" ref="BF266:BF272" si="25">IF(N266="snížená",J266,0)</f>
        <v>0</v>
      </c>
      <c r="BG266" s="200">
        <f t="shared" ref="BG266:BG272" si="26">IF(N266="zákl. přenesená",J266,0)</f>
        <v>0</v>
      </c>
      <c r="BH266" s="200">
        <f t="shared" ref="BH266:BH272" si="27">IF(N266="sníž. přenesená",J266,0)</f>
        <v>0</v>
      </c>
      <c r="BI266" s="200">
        <f t="shared" ref="BI266:BI272" si="28">IF(N266="nulová",J266,0)</f>
        <v>0</v>
      </c>
      <c r="BJ266" s="17" t="s">
        <v>85</v>
      </c>
      <c r="BK266" s="200">
        <f t="shared" ref="BK266:BK272" si="29">ROUND(I266*H266,2)</f>
        <v>0</v>
      </c>
      <c r="BL266" s="17" t="s">
        <v>159</v>
      </c>
      <c r="BM266" s="199" t="s">
        <v>1785</v>
      </c>
    </row>
    <row r="267" spans="1:65" s="2" customFormat="1" ht="24.2" customHeight="1">
      <c r="A267" s="34"/>
      <c r="B267" s="35"/>
      <c r="C267" s="187" t="s">
        <v>431</v>
      </c>
      <c r="D267" s="187" t="s">
        <v>155</v>
      </c>
      <c r="E267" s="188" t="s">
        <v>1786</v>
      </c>
      <c r="F267" s="189" t="s">
        <v>1787</v>
      </c>
      <c r="G267" s="190" t="s">
        <v>170</v>
      </c>
      <c r="H267" s="191">
        <v>15</v>
      </c>
      <c r="I267" s="192"/>
      <c r="J267" s="193">
        <f t="shared" si="20"/>
        <v>0</v>
      </c>
      <c r="K267" s="194"/>
      <c r="L267" s="39"/>
      <c r="M267" s="195" t="s">
        <v>1</v>
      </c>
      <c r="N267" s="196" t="s">
        <v>42</v>
      </c>
      <c r="O267" s="71"/>
      <c r="P267" s="197">
        <f t="shared" si="21"/>
        <v>0</v>
      </c>
      <c r="Q267" s="197">
        <v>0</v>
      </c>
      <c r="R267" s="197">
        <f t="shared" si="22"/>
        <v>0</v>
      </c>
      <c r="S267" s="197">
        <v>4.0000000000000001E-3</v>
      </c>
      <c r="T267" s="198">
        <f t="shared" si="23"/>
        <v>0.06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159</v>
      </c>
      <c r="AT267" s="199" t="s">
        <v>155</v>
      </c>
      <c r="AU267" s="199" t="s">
        <v>87</v>
      </c>
      <c r="AY267" s="17" t="s">
        <v>152</v>
      </c>
      <c r="BE267" s="200">
        <f t="shared" si="24"/>
        <v>0</v>
      </c>
      <c r="BF267" s="200">
        <f t="shared" si="25"/>
        <v>0</v>
      </c>
      <c r="BG267" s="200">
        <f t="shared" si="26"/>
        <v>0</v>
      </c>
      <c r="BH267" s="200">
        <f t="shared" si="27"/>
        <v>0</v>
      </c>
      <c r="BI267" s="200">
        <f t="shared" si="28"/>
        <v>0</v>
      </c>
      <c r="BJ267" s="17" t="s">
        <v>85</v>
      </c>
      <c r="BK267" s="200">
        <f t="shared" si="29"/>
        <v>0</v>
      </c>
      <c r="BL267" s="17" t="s">
        <v>159</v>
      </c>
      <c r="BM267" s="199" t="s">
        <v>1788</v>
      </c>
    </row>
    <row r="268" spans="1:65" s="2" customFormat="1" ht="24.2" customHeight="1">
      <c r="A268" s="34"/>
      <c r="B268" s="35"/>
      <c r="C268" s="187" t="s">
        <v>435</v>
      </c>
      <c r="D268" s="187" t="s">
        <v>155</v>
      </c>
      <c r="E268" s="188" t="s">
        <v>1789</v>
      </c>
      <c r="F268" s="189" t="s">
        <v>1790</v>
      </c>
      <c r="G268" s="190" t="s">
        <v>170</v>
      </c>
      <c r="H268" s="191">
        <v>8</v>
      </c>
      <c r="I268" s="192"/>
      <c r="J268" s="193">
        <f t="shared" si="20"/>
        <v>0</v>
      </c>
      <c r="K268" s="194"/>
      <c r="L268" s="39"/>
      <c r="M268" s="195" t="s">
        <v>1</v>
      </c>
      <c r="N268" s="196" t="s">
        <v>42</v>
      </c>
      <c r="O268" s="71"/>
      <c r="P268" s="197">
        <f t="shared" si="21"/>
        <v>0</v>
      </c>
      <c r="Q268" s="197">
        <v>0</v>
      </c>
      <c r="R268" s="197">
        <f t="shared" si="22"/>
        <v>0</v>
      </c>
      <c r="S268" s="197">
        <v>1.6E-2</v>
      </c>
      <c r="T268" s="198">
        <f t="shared" si="23"/>
        <v>0.128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159</v>
      </c>
      <c r="AT268" s="199" t="s">
        <v>155</v>
      </c>
      <c r="AU268" s="199" t="s">
        <v>87</v>
      </c>
      <c r="AY268" s="17" t="s">
        <v>152</v>
      </c>
      <c r="BE268" s="200">
        <f t="shared" si="24"/>
        <v>0</v>
      </c>
      <c r="BF268" s="200">
        <f t="shared" si="25"/>
        <v>0</v>
      </c>
      <c r="BG268" s="200">
        <f t="shared" si="26"/>
        <v>0</v>
      </c>
      <c r="BH268" s="200">
        <f t="shared" si="27"/>
        <v>0</v>
      </c>
      <c r="BI268" s="200">
        <f t="shared" si="28"/>
        <v>0</v>
      </c>
      <c r="BJ268" s="17" t="s">
        <v>85</v>
      </c>
      <c r="BK268" s="200">
        <f t="shared" si="29"/>
        <v>0</v>
      </c>
      <c r="BL268" s="17" t="s">
        <v>159</v>
      </c>
      <c r="BM268" s="199" t="s">
        <v>1791</v>
      </c>
    </row>
    <row r="269" spans="1:65" s="2" customFormat="1" ht="24.2" customHeight="1">
      <c r="A269" s="34"/>
      <c r="B269" s="35"/>
      <c r="C269" s="187" t="s">
        <v>439</v>
      </c>
      <c r="D269" s="187" t="s">
        <v>155</v>
      </c>
      <c r="E269" s="188" t="s">
        <v>1792</v>
      </c>
      <c r="F269" s="189" t="s">
        <v>1793</v>
      </c>
      <c r="G269" s="190" t="s">
        <v>198</v>
      </c>
      <c r="H269" s="191">
        <v>50</v>
      </c>
      <c r="I269" s="192"/>
      <c r="J269" s="193">
        <f t="shared" si="20"/>
        <v>0</v>
      </c>
      <c r="K269" s="194"/>
      <c r="L269" s="39"/>
      <c r="M269" s="195" t="s">
        <v>1</v>
      </c>
      <c r="N269" s="196" t="s">
        <v>42</v>
      </c>
      <c r="O269" s="71"/>
      <c r="P269" s="197">
        <f t="shared" si="21"/>
        <v>0</v>
      </c>
      <c r="Q269" s="197">
        <v>0</v>
      </c>
      <c r="R269" s="197">
        <f t="shared" si="22"/>
        <v>0</v>
      </c>
      <c r="S269" s="197">
        <v>6.0000000000000001E-3</v>
      </c>
      <c r="T269" s="198">
        <f t="shared" si="23"/>
        <v>0.3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159</v>
      </c>
      <c r="AT269" s="199" t="s">
        <v>155</v>
      </c>
      <c r="AU269" s="199" t="s">
        <v>87</v>
      </c>
      <c r="AY269" s="17" t="s">
        <v>152</v>
      </c>
      <c r="BE269" s="200">
        <f t="shared" si="24"/>
        <v>0</v>
      </c>
      <c r="BF269" s="200">
        <f t="shared" si="25"/>
        <v>0</v>
      </c>
      <c r="BG269" s="200">
        <f t="shared" si="26"/>
        <v>0</v>
      </c>
      <c r="BH269" s="200">
        <f t="shared" si="27"/>
        <v>0</v>
      </c>
      <c r="BI269" s="200">
        <f t="shared" si="28"/>
        <v>0</v>
      </c>
      <c r="BJ269" s="17" t="s">
        <v>85</v>
      </c>
      <c r="BK269" s="200">
        <f t="shared" si="29"/>
        <v>0</v>
      </c>
      <c r="BL269" s="17" t="s">
        <v>159</v>
      </c>
      <c r="BM269" s="199" t="s">
        <v>1794</v>
      </c>
    </row>
    <row r="270" spans="1:65" s="2" customFormat="1" ht="24.2" customHeight="1">
      <c r="A270" s="34"/>
      <c r="B270" s="35"/>
      <c r="C270" s="187" t="s">
        <v>445</v>
      </c>
      <c r="D270" s="187" t="s">
        <v>155</v>
      </c>
      <c r="E270" s="188" t="s">
        <v>1795</v>
      </c>
      <c r="F270" s="189" t="s">
        <v>1796</v>
      </c>
      <c r="G270" s="190" t="s">
        <v>198</v>
      </c>
      <c r="H270" s="191">
        <v>25</v>
      </c>
      <c r="I270" s="192"/>
      <c r="J270" s="193">
        <f t="shared" si="20"/>
        <v>0</v>
      </c>
      <c r="K270" s="194"/>
      <c r="L270" s="39"/>
      <c r="M270" s="195" t="s">
        <v>1</v>
      </c>
      <c r="N270" s="196" t="s">
        <v>42</v>
      </c>
      <c r="O270" s="71"/>
      <c r="P270" s="197">
        <f t="shared" si="21"/>
        <v>0</v>
      </c>
      <c r="Q270" s="197">
        <v>0</v>
      </c>
      <c r="R270" s="197">
        <f t="shared" si="22"/>
        <v>0</v>
      </c>
      <c r="S270" s="197">
        <v>0.04</v>
      </c>
      <c r="T270" s="198">
        <f t="shared" si="23"/>
        <v>1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159</v>
      </c>
      <c r="AT270" s="199" t="s">
        <v>155</v>
      </c>
      <c r="AU270" s="199" t="s">
        <v>87</v>
      </c>
      <c r="AY270" s="17" t="s">
        <v>152</v>
      </c>
      <c r="BE270" s="200">
        <f t="shared" si="24"/>
        <v>0</v>
      </c>
      <c r="BF270" s="200">
        <f t="shared" si="25"/>
        <v>0</v>
      </c>
      <c r="BG270" s="200">
        <f t="shared" si="26"/>
        <v>0</v>
      </c>
      <c r="BH270" s="200">
        <f t="shared" si="27"/>
        <v>0</v>
      </c>
      <c r="BI270" s="200">
        <f t="shared" si="28"/>
        <v>0</v>
      </c>
      <c r="BJ270" s="17" t="s">
        <v>85</v>
      </c>
      <c r="BK270" s="200">
        <f t="shared" si="29"/>
        <v>0</v>
      </c>
      <c r="BL270" s="17" t="s">
        <v>159</v>
      </c>
      <c r="BM270" s="199" t="s">
        <v>1797</v>
      </c>
    </row>
    <row r="271" spans="1:65" s="2" customFormat="1" ht="24.2" customHeight="1">
      <c r="A271" s="34"/>
      <c r="B271" s="35"/>
      <c r="C271" s="187" t="s">
        <v>449</v>
      </c>
      <c r="D271" s="187" t="s">
        <v>155</v>
      </c>
      <c r="E271" s="188" t="s">
        <v>1798</v>
      </c>
      <c r="F271" s="189" t="s">
        <v>1799</v>
      </c>
      <c r="G271" s="190" t="s">
        <v>198</v>
      </c>
      <c r="H271" s="191">
        <v>5</v>
      </c>
      <c r="I271" s="192"/>
      <c r="J271" s="193">
        <f t="shared" si="20"/>
        <v>0</v>
      </c>
      <c r="K271" s="194"/>
      <c r="L271" s="39"/>
      <c r="M271" s="195" t="s">
        <v>1</v>
      </c>
      <c r="N271" s="196" t="s">
        <v>42</v>
      </c>
      <c r="O271" s="71"/>
      <c r="P271" s="197">
        <f t="shared" si="21"/>
        <v>0</v>
      </c>
      <c r="Q271" s="197">
        <v>0</v>
      </c>
      <c r="R271" s="197">
        <f t="shared" si="22"/>
        <v>0</v>
      </c>
      <c r="S271" s="197">
        <v>0.11</v>
      </c>
      <c r="T271" s="198">
        <f t="shared" si="23"/>
        <v>0.55000000000000004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159</v>
      </c>
      <c r="AT271" s="199" t="s">
        <v>155</v>
      </c>
      <c r="AU271" s="199" t="s">
        <v>87</v>
      </c>
      <c r="AY271" s="17" t="s">
        <v>152</v>
      </c>
      <c r="BE271" s="200">
        <f t="shared" si="24"/>
        <v>0</v>
      </c>
      <c r="BF271" s="200">
        <f t="shared" si="25"/>
        <v>0</v>
      </c>
      <c r="BG271" s="200">
        <f t="shared" si="26"/>
        <v>0</v>
      </c>
      <c r="BH271" s="200">
        <f t="shared" si="27"/>
        <v>0</v>
      </c>
      <c r="BI271" s="200">
        <f t="shared" si="28"/>
        <v>0</v>
      </c>
      <c r="BJ271" s="17" t="s">
        <v>85</v>
      </c>
      <c r="BK271" s="200">
        <f t="shared" si="29"/>
        <v>0</v>
      </c>
      <c r="BL271" s="17" t="s">
        <v>159</v>
      </c>
      <c r="BM271" s="199" t="s">
        <v>1800</v>
      </c>
    </row>
    <row r="272" spans="1:65" s="2" customFormat="1" ht="37.9" customHeight="1">
      <c r="A272" s="34"/>
      <c r="B272" s="35"/>
      <c r="C272" s="187" t="s">
        <v>455</v>
      </c>
      <c r="D272" s="187" t="s">
        <v>155</v>
      </c>
      <c r="E272" s="188" t="s">
        <v>3626</v>
      </c>
      <c r="F272" s="189" t="s">
        <v>3627</v>
      </c>
      <c r="G272" s="190" t="s">
        <v>170</v>
      </c>
      <c r="H272" s="191">
        <v>6</v>
      </c>
      <c r="I272" s="192"/>
      <c r="J272" s="193">
        <f t="shared" si="20"/>
        <v>0</v>
      </c>
      <c r="K272" s="194"/>
      <c r="L272" s="39"/>
      <c r="M272" s="195" t="s">
        <v>1</v>
      </c>
      <c r="N272" s="196" t="s">
        <v>42</v>
      </c>
      <c r="O272" s="71"/>
      <c r="P272" s="197">
        <f t="shared" si="21"/>
        <v>0</v>
      </c>
      <c r="Q272" s="197">
        <v>0</v>
      </c>
      <c r="R272" s="197">
        <f t="shared" si="22"/>
        <v>0</v>
      </c>
      <c r="S272" s="197">
        <v>1.7000000000000001E-2</v>
      </c>
      <c r="T272" s="198">
        <f t="shared" si="23"/>
        <v>0.10200000000000001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159</v>
      </c>
      <c r="AT272" s="199" t="s">
        <v>155</v>
      </c>
      <c r="AU272" s="199" t="s">
        <v>87</v>
      </c>
      <c r="AY272" s="17" t="s">
        <v>152</v>
      </c>
      <c r="BE272" s="200">
        <f t="shared" si="24"/>
        <v>0</v>
      </c>
      <c r="BF272" s="200">
        <f t="shared" si="25"/>
        <v>0</v>
      </c>
      <c r="BG272" s="200">
        <f t="shared" si="26"/>
        <v>0</v>
      </c>
      <c r="BH272" s="200">
        <f t="shared" si="27"/>
        <v>0</v>
      </c>
      <c r="BI272" s="200">
        <f t="shared" si="28"/>
        <v>0</v>
      </c>
      <c r="BJ272" s="17" t="s">
        <v>85</v>
      </c>
      <c r="BK272" s="200">
        <f t="shared" si="29"/>
        <v>0</v>
      </c>
      <c r="BL272" s="17" t="s">
        <v>159</v>
      </c>
      <c r="BM272" s="199" t="s">
        <v>3628</v>
      </c>
    </row>
    <row r="273" spans="1:65" s="13" customFormat="1" ht="11.25">
      <c r="B273" s="201"/>
      <c r="C273" s="202"/>
      <c r="D273" s="203" t="s">
        <v>161</v>
      </c>
      <c r="E273" s="204" t="s">
        <v>1</v>
      </c>
      <c r="F273" s="205" t="s">
        <v>3629</v>
      </c>
      <c r="G273" s="202"/>
      <c r="H273" s="206">
        <v>3</v>
      </c>
      <c r="I273" s="207"/>
      <c r="J273" s="202"/>
      <c r="K273" s="202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161</v>
      </c>
      <c r="AU273" s="212" t="s">
        <v>87</v>
      </c>
      <c r="AV273" s="13" t="s">
        <v>87</v>
      </c>
      <c r="AW273" s="13" t="s">
        <v>34</v>
      </c>
      <c r="AX273" s="13" t="s">
        <v>77</v>
      </c>
      <c r="AY273" s="212" t="s">
        <v>152</v>
      </c>
    </row>
    <row r="274" spans="1:65" s="13" customFormat="1" ht="11.25">
      <c r="B274" s="201"/>
      <c r="C274" s="202"/>
      <c r="D274" s="203" t="s">
        <v>161</v>
      </c>
      <c r="E274" s="204" t="s">
        <v>1</v>
      </c>
      <c r="F274" s="205" t="s">
        <v>3630</v>
      </c>
      <c r="G274" s="202"/>
      <c r="H274" s="206">
        <v>3</v>
      </c>
      <c r="I274" s="207"/>
      <c r="J274" s="202"/>
      <c r="K274" s="202"/>
      <c r="L274" s="208"/>
      <c r="M274" s="209"/>
      <c r="N274" s="210"/>
      <c r="O274" s="210"/>
      <c r="P274" s="210"/>
      <c r="Q274" s="210"/>
      <c r="R274" s="210"/>
      <c r="S274" s="210"/>
      <c r="T274" s="211"/>
      <c r="AT274" s="212" t="s">
        <v>161</v>
      </c>
      <c r="AU274" s="212" t="s">
        <v>87</v>
      </c>
      <c r="AV274" s="13" t="s">
        <v>87</v>
      </c>
      <c r="AW274" s="13" t="s">
        <v>34</v>
      </c>
      <c r="AX274" s="13" t="s">
        <v>77</v>
      </c>
      <c r="AY274" s="212" t="s">
        <v>152</v>
      </c>
    </row>
    <row r="275" spans="1:65" s="14" customFormat="1" ht="11.25">
      <c r="B275" s="217"/>
      <c r="C275" s="218"/>
      <c r="D275" s="203" t="s">
        <v>161</v>
      </c>
      <c r="E275" s="219" t="s">
        <v>1</v>
      </c>
      <c r="F275" s="220" t="s">
        <v>203</v>
      </c>
      <c r="G275" s="218"/>
      <c r="H275" s="221">
        <v>6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161</v>
      </c>
      <c r="AU275" s="227" t="s">
        <v>87</v>
      </c>
      <c r="AV275" s="14" t="s">
        <v>159</v>
      </c>
      <c r="AW275" s="14" t="s">
        <v>34</v>
      </c>
      <c r="AX275" s="14" t="s">
        <v>85</v>
      </c>
      <c r="AY275" s="227" t="s">
        <v>152</v>
      </c>
    </row>
    <row r="276" spans="1:65" s="2" customFormat="1" ht="24.2" customHeight="1">
      <c r="A276" s="34"/>
      <c r="B276" s="35"/>
      <c r="C276" s="187" t="s">
        <v>460</v>
      </c>
      <c r="D276" s="187" t="s">
        <v>155</v>
      </c>
      <c r="E276" s="188" t="s">
        <v>1801</v>
      </c>
      <c r="F276" s="189" t="s">
        <v>1802</v>
      </c>
      <c r="G276" s="190" t="s">
        <v>198</v>
      </c>
      <c r="H276" s="191">
        <v>1</v>
      </c>
      <c r="I276" s="192"/>
      <c r="J276" s="193">
        <f>ROUND(I276*H276,2)</f>
        <v>0</v>
      </c>
      <c r="K276" s="194"/>
      <c r="L276" s="39"/>
      <c r="M276" s="195" t="s">
        <v>1</v>
      </c>
      <c r="N276" s="196" t="s">
        <v>42</v>
      </c>
      <c r="O276" s="71"/>
      <c r="P276" s="197">
        <f>O276*H276</f>
        <v>0</v>
      </c>
      <c r="Q276" s="197">
        <v>1.32E-3</v>
      </c>
      <c r="R276" s="197">
        <f>Q276*H276</f>
        <v>1.32E-3</v>
      </c>
      <c r="S276" s="197">
        <v>2.5000000000000001E-2</v>
      </c>
      <c r="T276" s="198">
        <f>S276*H276</f>
        <v>2.5000000000000001E-2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159</v>
      </c>
      <c r="AT276" s="199" t="s">
        <v>155</v>
      </c>
      <c r="AU276" s="199" t="s">
        <v>87</v>
      </c>
      <c r="AY276" s="17" t="s">
        <v>152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85</v>
      </c>
      <c r="BK276" s="200">
        <f>ROUND(I276*H276,2)</f>
        <v>0</v>
      </c>
      <c r="BL276" s="17" t="s">
        <v>159</v>
      </c>
      <c r="BM276" s="199" t="s">
        <v>1803</v>
      </c>
    </row>
    <row r="277" spans="1:65" s="2" customFormat="1" ht="37.9" customHeight="1">
      <c r="A277" s="34"/>
      <c r="B277" s="35"/>
      <c r="C277" s="187" t="s">
        <v>464</v>
      </c>
      <c r="D277" s="187" t="s">
        <v>155</v>
      </c>
      <c r="E277" s="188" t="s">
        <v>3631</v>
      </c>
      <c r="F277" s="189" t="s">
        <v>3632</v>
      </c>
      <c r="G277" s="190" t="s">
        <v>165</v>
      </c>
      <c r="H277" s="191">
        <v>49.976999999999997</v>
      </c>
      <c r="I277" s="192"/>
      <c r="J277" s="193">
        <f>ROUND(I277*H277,2)</f>
        <v>0</v>
      </c>
      <c r="K277" s="194"/>
      <c r="L277" s="39"/>
      <c r="M277" s="195" t="s">
        <v>1</v>
      </c>
      <c r="N277" s="196" t="s">
        <v>42</v>
      </c>
      <c r="O277" s="71"/>
      <c r="P277" s="197">
        <f>O277*H277</f>
        <v>0</v>
      </c>
      <c r="Q277" s="197">
        <v>0</v>
      </c>
      <c r="R277" s="197">
        <f>Q277*H277</f>
        <v>0</v>
      </c>
      <c r="S277" s="197">
        <v>0.02</v>
      </c>
      <c r="T277" s="198">
        <f>S277*H277</f>
        <v>0.99953999999999998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159</v>
      </c>
      <c r="AT277" s="199" t="s">
        <v>155</v>
      </c>
      <c r="AU277" s="199" t="s">
        <v>87</v>
      </c>
      <c r="AY277" s="17" t="s">
        <v>152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7" t="s">
        <v>85</v>
      </c>
      <c r="BK277" s="200">
        <f>ROUND(I277*H277,2)</f>
        <v>0</v>
      </c>
      <c r="BL277" s="17" t="s">
        <v>159</v>
      </c>
      <c r="BM277" s="199" t="s">
        <v>3633</v>
      </c>
    </row>
    <row r="278" spans="1:65" s="2" customFormat="1" ht="37.9" customHeight="1">
      <c r="A278" s="34"/>
      <c r="B278" s="35"/>
      <c r="C278" s="187" t="s">
        <v>468</v>
      </c>
      <c r="D278" s="187" t="s">
        <v>155</v>
      </c>
      <c r="E278" s="188" t="s">
        <v>1808</v>
      </c>
      <c r="F278" s="189" t="s">
        <v>1809</v>
      </c>
      <c r="G278" s="190" t="s">
        <v>165</v>
      </c>
      <c r="H278" s="191">
        <v>278.38</v>
      </c>
      <c r="I278" s="192"/>
      <c r="J278" s="193">
        <f>ROUND(I278*H278,2)</f>
        <v>0</v>
      </c>
      <c r="K278" s="194"/>
      <c r="L278" s="39"/>
      <c r="M278" s="195" t="s">
        <v>1</v>
      </c>
      <c r="N278" s="196" t="s">
        <v>42</v>
      </c>
      <c r="O278" s="71"/>
      <c r="P278" s="197">
        <f>O278*H278</f>
        <v>0</v>
      </c>
      <c r="Q278" s="197">
        <v>0</v>
      </c>
      <c r="R278" s="197">
        <f>Q278*H278</f>
        <v>0</v>
      </c>
      <c r="S278" s="197">
        <v>0.02</v>
      </c>
      <c r="T278" s="198">
        <f>S278*H278</f>
        <v>5.5675999999999997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159</v>
      </c>
      <c r="AT278" s="199" t="s">
        <v>155</v>
      </c>
      <c r="AU278" s="199" t="s">
        <v>87</v>
      </c>
      <c r="AY278" s="17" t="s">
        <v>152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7" t="s">
        <v>85</v>
      </c>
      <c r="BK278" s="200">
        <f>ROUND(I278*H278,2)</f>
        <v>0</v>
      </c>
      <c r="BL278" s="17" t="s">
        <v>159</v>
      </c>
      <c r="BM278" s="199" t="s">
        <v>1810</v>
      </c>
    </row>
    <row r="279" spans="1:65" s="12" customFormat="1" ht="22.9" customHeight="1">
      <c r="B279" s="171"/>
      <c r="C279" s="172"/>
      <c r="D279" s="173" t="s">
        <v>76</v>
      </c>
      <c r="E279" s="185" t="s">
        <v>220</v>
      </c>
      <c r="F279" s="185" t="s">
        <v>221</v>
      </c>
      <c r="G279" s="172"/>
      <c r="H279" s="172"/>
      <c r="I279" s="175"/>
      <c r="J279" s="186">
        <f>BK279</f>
        <v>0</v>
      </c>
      <c r="K279" s="172"/>
      <c r="L279" s="177"/>
      <c r="M279" s="178"/>
      <c r="N279" s="179"/>
      <c r="O279" s="179"/>
      <c r="P279" s="180">
        <f>SUM(P280:P295)</f>
        <v>0</v>
      </c>
      <c r="Q279" s="179"/>
      <c r="R279" s="180">
        <f>SUM(R280:R295)</f>
        <v>0</v>
      </c>
      <c r="S279" s="179"/>
      <c r="T279" s="181">
        <f>SUM(T280:T295)</f>
        <v>6</v>
      </c>
      <c r="AR279" s="182" t="s">
        <v>85</v>
      </c>
      <c r="AT279" s="183" t="s">
        <v>76</v>
      </c>
      <c r="AU279" s="183" t="s">
        <v>85</v>
      </c>
      <c r="AY279" s="182" t="s">
        <v>152</v>
      </c>
      <c r="BK279" s="184">
        <f>SUM(BK280:BK295)</f>
        <v>0</v>
      </c>
    </row>
    <row r="280" spans="1:65" s="2" customFormat="1" ht="16.5" customHeight="1">
      <c r="A280" s="34"/>
      <c r="B280" s="35"/>
      <c r="C280" s="187" t="s">
        <v>473</v>
      </c>
      <c r="D280" s="187" t="s">
        <v>155</v>
      </c>
      <c r="E280" s="188" t="s">
        <v>3373</v>
      </c>
      <c r="F280" s="189" t="s">
        <v>3374</v>
      </c>
      <c r="G280" s="190" t="s">
        <v>158</v>
      </c>
      <c r="H280" s="191">
        <v>4</v>
      </c>
      <c r="I280" s="192"/>
      <c r="J280" s="193">
        <f>ROUND(I280*H280,2)</f>
        <v>0</v>
      </c>
      <c r="K280" s="194"/>
      <c r="L280" s="39"/>
      <c r="M280" s="195" t="s">
        <v>1</v>
      </c>
      <c r="N280" s="196" t="s">
        <v>42</v>
      </c>
      <c r="O280" s="71"/>
      <c r="P280" s="197">
        <f>O280*H280</f>
        <v>0</v>
      </c>
      <c r="Q280" s="197">
        <v>0</v>
      </c>
      <c r="R280" s="197">
        <f>Q280*H280</f>
        <v>0</v>
      </c>
      <c r="S280" s="197">
        <v>1.5</v>
      </c>
      <c r="T280" s="198">
        <f>S280*H280</f>
        <v>6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159</v>
      </c>
      <c r="AT280" s="199" t="s">
        <v>155</v>
      </c>
      <c r="AU280" s="199" t="s">
        <v>87</v>
      </c>
      <c r="AY280" s="17" t="s">
        <v>152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7" t="s">
        <v>85</v>
      </c>
      <c r="BK280" s="200">
        <f>ROUND(I280*H280,2)</f>
        <v>0</v>
      </c>
      <c r="BL280" s="17" t="s">
        <v>159</v>
      </c>
      <c r="BM280" s="199" t="s">
        <v>3634</v>
      </c>
    </row>
    <row r="281" spans="1:65" s="2" customFormat="1" ht="24.2" customHeight="1">
      <c r="A281" s="34"/>
      <c r="B281" s="35"/>
      <c r="C281" s="187" t="s">
        <v>270</v>
      </c>
      <c r="D281" s="187" t="s">
        <v>155</v>
      </c>
      <c r="E281" s="188" t="s">
        <v>1814</v>
      </c>
      <c r="F281" s="189" t="s">
        <v>1815</v>
      </c>
      <c r="G281" s="190" t="s">
        <v>225</v>
      </c>
      <c r="H281" s="191">
        <v>27.52</v>
      </c>
      <c r="I281" s="192"/>
      <c r="J281" s="193">
        <f>ROUND(I281*H281,2)</f>
        <v>0</v>
      </c>
      <c r="K281" s="194"/>
      <c r="L281" s="39"/>
      <c r="M281" s="195" t="s">
        <v>1</v>
      </c>
      <c r="N281" s="196" t="s">
        <v>42</v>
      </c>
      <c r="O281" s="71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159</v>
      </c>
      <c r="AT281" s="199" t="s">
        <v>155</v>
      </c>
      <c r="AU281" s="199" t="s">
        <v>87</v>
      </c>
      <c r="AY281" s="17" t="s">
        <v>152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7" t="s">
        <v>85</v>
      </c>
      <c r="BK281" s="200">
        <f>ROUND(I281*H281,2)</f>
        <v>0</v>
      </c>
      <c r="BL281" s="17" t="s">
        <v>159</v>
      </c>
      <c r="BM281" s="199" t="s">
        <v>1816</v>
      </c>
    </row>
    <row r="282" spans="1:65" s="2" customFormat="1" ht="24.2" customHeight="1">
      <c r="A282" s="34"/>
      <c r="B282" s="35"/>
      <c r="C282" s="187" t="s">
        <v>480</v>
      </c>
      <c r="D282" s="187" t="s">
        <v>155</v>
      </c>
      <c r="E282" s="188" t="s">
        <v>228</v>
      </c>
      <c r="F282" s="189" t="s">
        <v>1817</v>
      </c>
      <c r="G282" s="190" t="s">
        <v>225</v>
      </c>
      <c r="H282" s="191">
        <v>27.52</v>
      </c>
      <c r="I282" s="192"/>
      <c r="J282" s="193">
        <f>ROUND(I282*H282,2)</f>
        <v>0</v>
      </c>
      <c r="K282" s="194"/>
      <c r="L282" s="39"/>
      <c r="M282" s="195" t="s">
        <v>1</v>
      </c>
      <c r="N282" s="196" t="s">
        <v>42</v>
      </c>
      <c r="O282" s="71"/>
      <c r="P282" s="197">
        <f>O282*H282</f>
        <v>0</v>
      </c>
      <c r="Q282" s="197">
        <v>0</v>
      </c>
      <c r="R282" s="197">
        <f>Q282*H282</f>
        <v>0</v>
      </c>
      <c r="S282" s="197">
        <v>0</v>
      </c>
      <c r="T282" s="19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9" t="s">
        <v>159</v>
      </c>
      <c r="AT282" s="199" t="s">
        <v>155</v>
      </c>
      <c r="AU282" s="199" t="s">
        <v>87</v>
      </c>
      <c r="AY282" s="17" t="s">
        <v>152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17" t="s">
        <v>85</v>
      </c>
      <c r="BK282" s="200">
        <f>ROUND(I282*H282,2)</f>
        <v>0</v>
      </c>
      <c r="BL282" s="17" t="s">
        <v>159</v>
      </c>
      <c r="BM282" s="199" t="s">
        <v>1818</v>
      </c>
    </row>
    <row r="283" spans="1:65" s="2" customFormat="1" ht="24.2" customHeight="1">
      <c r="A283" s="34"/>
      <c r="B283" s="35"/>
      <c r="C283" s="187" t="s">
        <v>484</v>
      </c>
      <c r="D283" s="187" t="s">
        <v>155</v>
      </c>
      <c r="E283" s="188" t="s">
        <v>231</v>
      </c>
      <c r="F283" s="189" t="s">
        <v>232</v>
      </c>
      <c r="G283" s="190" t="s">
        <v>225</v>
      </c>
      <c r="H283" s="191">
        <v>522.88</v>
      </c>
      <c r="I283" s="192"/>
      <c r="J283" s="193">
        <f>ROUND(I283*H283,2)</f>
        <v>0</v>
      </c>
      <c r="K283" s="194"/>
      <c r="L283" s="39"/>
      <c r="M283" s="195" t="s">
        <v>1</v>
      </c>
      <c r="N283" s="196" t="s">
        <v>42</v>
      </c>
      <c r="O283" s="71"/>
      <c r="P283" s="197">
        <f>O283*H283</f>
        <v>0</v>
      </c>
      <c r="Q283" s="197">
        <v>0</v>
      </c>
      <c r="R283" s="197">
        <f>Q283*H283</f>
        <v>0</v>
      </c>
      <c r="S283" s="197">
        <v>0</v>
      </c>
      <c r="T283" s="19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9" t="s">
        <v>159</v>
      </c>
      <c r="AT283" s="199" t="s">
        <v>155</v>
      </c>
      <c r="AU283" s="199" t="s">
        <v>87</v>
      </c>
      <c r="AY283" s="17" t="s">
        <v>152</v>
      </c>
      <c r="BE283" s="200">
        <f>IF(N283="základní",J283,0)</f>
        <v>0</v>
      </c>
      <c r="BF283" s="200">
        <f>IF(N283="snížená",J283,0)</f>
        <v>0</v>
      </c>
      <c r="BG283" s="200">
        <f>IF(N283="zákl. přenesená",J283,0)</f>
        <v>0</v>
      </c>
      <c r="BH283" s="200">
        <f>IF(N283="sníž. přenesená",J283,0)</f>
        <v>0</v>
      </c>
      <c r="BI283" s="200">
        <f>IF(N283="nulová",J283,0)</f>
        <v>0</v>
      </c>
      <c r="BJ283" s="17" t="s">
        <v>85</v>
      </c>
      <c r="BK283" s="200">
        <f>ROUND(I283*H283,2)</f>
        <v>0</v>
      </c>
      <c r="BL283" s="17" t="s">
        <v>159</v>
      </c>
      <c r="BM283" s="199" t="s">
        <v>1819</v>
      </c>
    </row>
    <row r="284" spans="1:65" s="13" customFormat="1" ht="11.25">
      <c r="B284" s="201"/>
      <c r="C284" s="202"/>
      <c r="D284" s="203" t="s">
        <v>161</v>
      </c>
      <c r="E284" s="202"/>
      <c r="F284" s="205" t="s">
        <v>3635</v>
      </c>
      <c r="G284" s="202"/>
      <c r="H284" s="206">
        <v>522.88</v>
      </c>
      <c r="I284" s="207"/>
      <c r="J284" s="202"/>
      <c r="K284" s="202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161</v>
      </c>
      <c r="AU284" s="212" t="s">
        <v>87</v>
      </c>
      <c r="AV284" s="13" t="s">
        <v>87</v>
      </c>
      <c r="AW284" s="13" t="s">
        <v>4</v>
      </c>
      <c r="AX284" s="13" t="s">
        <v>85</v>
      </c>
      <c r="AY284" s="212" t="s">
        <v>152</v>
      </c>
    </row>
    <row r="285" spans="1:65" s="2" customFormat="1" ht="24.2" customHeight="1">
      <c r="A285" s="34"/>
      <c r="B285" s="35"/>
      <c r="C285" s="187" t="s">
        <v>488</v>
      </c>
      <c r="D285" s="187" t="s">
        <v>155</v>
      </c>
      <c r="E285" s="188" t="s">
        <v>236</v>
      </c>
      <c r="F285" s="189" t="s">
        <v>237</v>
      </c>
      <c r="G285" s="190" t="s">
        <v>225</v>
      </c>
      <c r="H285" s="191">
        <v>0.52800000000000002</v>
      </c>
      <c r="I285" s="192"/>
      <c r="J285" s="193">
        <f>ROUND(I285*H285,2)</f>
        <v>0</v>
      </c>
      <c r="K285" s="194"/>
      <c r="L285" s="39"/>
      <c r="M285" s="195" t="s">
        <v>1</v>
      </c>
      <c r="N285" s="196" t="s">
        <v>42</v>
      </c>
      <c r="O285" s="71"/>
      <c r="P285" s="197">
        <f>O285*H285</f>
        <v>0</v>
      </c>
      <c r="Q285" s="197">
        <v>0</v>
      </c>
      <c r="R285" s="197">
        <f>Q285*H285</f>
        <v>0</v>
      </c>
      <c r="S285" s="197">
        <v>0</v>
      </c>
      <c r="T285" s="19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159</v>
      </c>
      <c r="AT285" s="199" t="s">
        <v>155</v>
      </c>
      <c r="AU285" s="199" t="s">
        <v>87</v>
      </c>
      <c r="AY285" s="17" t="s">
        <v>152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7" t="s">
        <v>85</v>
      </c>
      <c r="BK285" s="200">
        <f>ROUND(I285*H285,2)</f>
        <v>0</v>
      </c>
      <c r="BL285" s="17" t="s">
        <v>159</v>
      </c>
      <c r="BM285" s="199" t="s">
        <v>1821</v>
      </c>
    </row>
    <row r="286" spans="1:65" s="2" customFormat="1" ht="78">
      <c r="A286" s="34"/>
      <c r="B286" s="35"/>
      <c r="C286" s="36"/>
      <c r="D286" s="203" t="s">
        <v>172</v>
      </c>
      <c r="E286" s="36"/>
      <c r="F286" s="213" t="s">
        <v>774</v>
      </c>
      <c r="G286" s="36"/>
      <c r="H286" s="36"/>
      <c r="I286" s="214"/>
      <c r="J286" s="36"/>
      <c r="K286" s="36"/>
      <c r="L286" s="39"/>
      <c r="M286" s="215"/>
      <c r="N286" s="216"/>
      <c r="O286" s="71"/>
      <c r="P286" s="71"/>
      <c r="Q286" s="71"/>
      <c r="R286" s="71"/>
      <c r="S286" s="71"/>
      <c r="T286" s="72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172</v>
      </c>
      <c r="AU286" s="17" t="s">
        <v>87</v>
      </c>
    </row>
    <row r="287" spans="1:65" s="13" customFormat="1" ht="11.25">
      <c r="B287" s="201"/>
      <c r="C287" s="202"/>
      <c r="D287" s="203" t="s">
        <v>161</v>
      </c>
      <c r="E287" s="204" t="s">
        <v>1</v>
      </c>
      <c r="F287" s="205" t="s">
        <v>3636</v>
      </c>
      <c r="G287" s="202"/>
      <c r="H287" s="206">
        <v>0.52800000000000002</v>
      </c>
      <c r="I287" s="207"/>
      <c r="J287" s="202"/>
      <c r="K287" s="202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161</v>
      </c>
      <c r="AU287" s="212" t="s">
        <v>87</v>
      </c>
      <c r="AV287" s="13" t="s">
        <v>87</v>
      </c>
      <c r="AW287" s="13" t="s">
        <v>34</v>
      </c>
      <c r="AX287" s="13" t="s">
        <v>85</v>
      </c>
      <c r="AY287" s="212" t="s">
        <v>152</v>
      </c>
    </row>
    <row r="288" spans="1:65" s="2" customFormat="1" ht="24.2" customHeight="1">
      <c r="A288" s="34"/>
      <c r="B288" s="35"/>
      <c r="C288" s="187" t="s">
        <v>492</v>
      </c>
      <c r="D288" s="187" t="s">
        <v>155</v>
      </c>
      <c r="E288" s="188" t="s">
        <v>1823</v>
      </c>
      <c r="F288" s="189" t="s">
        <v>1824</v>
      </c>
      <c r="G288" s="190" t="s">
        <v>225</v>
      </c>
      <c r="H288" s="191">
        <v>6.5679999999999996</v>
      </c>
      <c r="I288" s="192"/>
      <c r="J288" s="193">
        <f>ROUND(I288*H288,2)</f>
        <v>0</v>
      </c>
      <c r="K288" s="194"/>
      <c r="L288" s="39"/>
      <c r="M288" s="195" t="s">
        <v>1</v>
      </c>
      <c r="N288" s="196" t="s">
        <v>42</v>
      </c>
      <c r="O288" s="71"/>
      <c r="P288" s="197">
        <f>O288*H288</f>
        <v>0</v>
      </c>
      <c r="Q288" s="197">
        <v>0</v>
      </c>
      <c r="R288" s="197">
        <f>Q288*H288</f>
        <v>0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159</v>
      </c>
      <c r="AT288" s="199" t="s">
        <v>155</v>
      </c>
      <c r="AU288" s="199" t="s">
        <v>87</v>
      </c>
      <c r="AY288" s="17" t="s">
        <v>152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85</v>
      </c>
      <c r="BK288" s="200">
        <f>ROUND(I288*H288,2)</f>
        <v>0</v>
      </c>
      <c r="BL288" s="17" t="s">
        <v>159</v>
      </c>
      <c r="BM288" s="199" t="s">
        <v>1825</v>
      </c>
    </row>
    <row r="289" spans="1:65" s="13" customFormat="1" ht="11.25">
      <c r="B289" s="201"/>
      <c r="C289" s="202"/>
      <c r="D289" s="203" t="s">
        <v>161</v>
      </c>
      <c r="E289" s="204" t="s">
        <v>1</v>
      </c>
      <c r="F289" s="205" t="s">
        <v>3637</v>
      </c>
      <c r="G289" s="202"/>
      <c r="H289" s="206">
        <v>6.5679999999999996</v>
      </c>
      <c r="I289" s="207"/>
      <c r="J289" s="202"/>
      <c r="K289" s="202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161</v>
      </c>
      <c r="AU289" s="212" t="s">
        <v>87</v>
      </c>
      <c r="AV289" s="13" t="s">
        <v>87</v>
      </c>
      <c r="AW289" s="13" t="s">
        <v>34</v>
      </c>
      <c r="AX289" s="13" t="s">
        <v>85</v>
      </c>
      <c r="AY289" s="212" t="s">
        <v>152</v>
      </c>
    </row>
    <row r="290" spans="1:65" s="2" customFormat="1" ht="49.15" customHeight="1">
      <c r="A290" s="34"/>
      <c r="B290" s="35"/>
      <c r="C290" s="187" t="s">
        <v>496</v>
      </c>
      <c r="D290" s="187" t="s">
        <v>155</v>
      </c>
      <c r="E290" s="188" t="s">
        <v>241</v>
      </c>
      <c r="F290" s="189" t="s">
        <v>242</v>
      </c>
      <c r="G290" s="190" t="s">
        <v>225</v>
      </c>
      <c r="H290" s="191">
        <v>7.3719999999999999</v>
      </c>
      <c r="I290" s="192"/>
      <c r="J290" s="193">
        <f>ROUND(I290*H290,2)</f>
        <v>0</v>
      </c>
      <c r="K290" s="194"/>
      <c r="L290" s="39"/>
      <c r="M290" s="195" t="s">
        <v>1</v>
      </c>
      <c r="N290" s="196" t="s">
        <v>42</v>
      </c>
      <c r="O290" s="71"/>
      <c r="P290" s="197">
        <f>O290*H290</f>
        <v>0</v>
      </c>
      <c r="Q290" s="197">
        <v>0</v>
      </c>
      <c r="R290" s="197">
        <f>Q290*H290</f>
        <v>0</v>
      </c>
      <c r="S290" s="197">
        <v>0</v>
      </c>
      <c r="T290" s="19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9" t="s">
        <v>159</v>
      </c>
      <c r="AT290" s="199" t="s">
        <v>155</v>
      </c>
      <c r="AU290" s="199" t="s">
        <v>87</v>
      </c>
      <c r="AY290" s="17" t="s">
        <v>152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7" t="s">
        <v>85</v>
      </c>
      <c r="BK290" s="200">
        <f>ROUND(I290*H290,2)</f>
        <v>0</v>
      </c>
      <c r="BL290" s="17" t="s">
        <v>159</v>
      </c>
      <c r="BM290" s="199" t="s">
        <v>1826</v>
      </c>
    </row>
    <row r="291" spans="1:65" s="13" customFormat="1" ht="11.25">
      <c r="B291" s="201"/>
      <c r="C291" s="202"/>
      <c r="D291" s="203" t="s">
        <v>161</v>
      </c>
      <c r="E291" s="204" t="s">
        <v>1</v>
      </c>
      <c r="F291" s="205" t="s">
        <v>3638</v>
      </c>
      <c r="G291" s="202"/>
      <c r="H291" s="206">
        <v>7.3719999999999999</v>
      </c>
      <c r="I291" s="207"/>
      <c r="J291" s="202"/>
      <c r="K291" s="202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161</v>
      </c>
      <c r="AU291" s="212" t="s">
        <v>87</v>
      </c>
      <c r="AV291" s="13" t="s">
        <v>87</v>
      </c>
      <c r="AW291" s="13" t="s">
        <v>34</v>
      </c>
      <c r="AX291" s="13" t="s">
        <v>85</v>
      </c>
      <c r="AY291" s="212" t="s">
        <v>152</v>
      </c>
    </row>
    <row r="292" spans="1:65" s="2" customFormat="1" ht="33" customHeight="1">
      <c r="A292" s="34"/>
      <c r="B292" s="35"/>
      <c r="C292" s="187" t="s">
        <v>502</v>
      </c>
      <c r="D292" s="187" t="s">
        <v>155</v>
      </c>
      <c r="E292" s="188" t="s">
        <v>246</v>
      </c>
      <c r="F292" s="189" t="s">
        <v>3382</v>
      </c>
      <c r="G292" s="190" t="s">
        <v>225</v>
      </c>
      <c r="H292" s="191">
        <v>0.79</v>
      </c>
      <c r="I292" s="192"/>
      <c r="J292" s="193">
        <f>ROUND(I292*H292,2)</f>
        <v>0</v>
      </c>
      <c r="K292" s="194"/>
      <c r="L292" s="39"/>
      <c r="M292" s="195" t="s">
        <v>1</v>
      </c>
      <c r="N292" s="196" t="s">
        <v>42</v>
      </c>
      <c r="O292" s="71"/>
      <c r="P292" s="197">
        <f>O292*H292</f>
        <v>0</v>
      </c>
      <c r="Q292" s="197">
        <v>0</v>
      </c>
      <c r="R292" s="197">
        <f>Q292*H292</f>
        <v>0</v>
      </c>
      <c r="S292" s="197">
        <v>0</v>
      </c>
      <c r="T292" s="19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9" t="s">
        <v>159</v>
      </c>
      <c r="AT292" s="199" t="s">
        <v>155</v>
      </c>
      <c r="AU292" s="199" t="s">
        <v>87</v>
      </c>
      <c r="AY292" s="17" t="s">
        <v>152</v>
      </c>
      <c r="BE292" s="200">
        <f>IF(N292="základní",J292,0)</f>
        <v>0</v>
      </c>
      <c r="BF292" s="200">
        <f>IF(N292="snížená",J292,0)</f>
        <v>0</v>
      </c>
      <c r="BG292" s="200">
        <f>IF(N292="zákl. přenesená",J292,0)</f>
        <v>0</v>
      </c>
      <c r="BH292" s="200">
        <f>IF(N292="sníž. přenesená",J292,0)</f>
        <v>0</v>
      </c>
      <c r="BI292" s="200">
        <f>IF(N292="nulová",J292,0)</f>
        <v>0</v>
      </c>
      <c r="BJ292" s="17" t="s">
        <v>85</v>
      </c>
      <c r="BK292" s="200">
        <f>ROUND(I292*H292,2)</f>
        <v>0</v>
      </c>
      <c r="BL292" s="17" t="s">
        <v>159</v>
      </c>
      <c r="BM292" s="199" t="s">
        <v>3639</v>
      </c>
    </row>
    <row r="293" spans="1:65" s="2" customFormat="1" ht="37.9" customHeight="1">
      <c r="A293" s="34"/>
      <c r="B293" s="35"/>
      <c r="C293" s="187" t="s">
        <v>506</v>
      </c>
      <c r="D293" s="187" t="s">
        <v>155</v>
      </c>
      <c r="E293" s="188" t="s">
        <v>254</v>
      </c>
      <c r="F293" s="189" t="s">
        <v>1828</v>
      </c>
      <c r="G293" s="190" t="s">
        <v>225</v>
      </c>
      <c r="H293" s="191">
        <v>0.39700000000000002</v>
      </c>
      <c r="I293" s="192"/>
      <c r="J293" s="193">
        <f>ROUND(I293*H293,2)</f>
        <v>0</v>
      </c>
      <c r="K293" s="194"/>
      <c r="L293" s="39"/>
      <c r="M293" s="195" t="s">
        <v>1</v>
      </c>
      <c r="N293" s="196" t="s">
        <v>42</v>
      </c>
      <c r="O293" s="71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9" t="s">
        <v>159</v>
      </c>
      <c r="AT293" s="199" t="s">
        <v>155</v>
      </c>
      <c r="AU293" s="199" t="s">
        <v>87</v>
      </c>
      <c r="AY293" s="17" t="s">
        <v>152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7" t="s">
        <v>85</v>
      </c>
      <c r="BK293" s="200">
        <f>ROUND(I293*H293,2)</f>
        <v>0</v>
      </c>
      <c r="BL293" s="17" t="s">
        <v>159</v>
      </c>
      <c r="BM293" s="199" t="s">
        <v>1829</v>
      </c>
    </row>
    <row r="294" spans="1:65" s="2" customFormat="1" ht="33" customHeight="1">
      <c r="A294" s="34"/>
      <c r="B294" s="35"/>
      <c r="C294" s="187" t="s">
        <v>510</v>
      </c>
      <c r="D294" s="187" t="s">
        <v>155</v>
      </c>
      <c r="E294" s="188" t="s">
        <v>779</v>
      </c>
      <c r="F294" s="189" t="s">
        <v>780</v>
      </c>
      <c r="G294" s="190" t="s">
        <v>225</v>
      </c>
      <c r="H294" s="191">
        <v>11.775</v>
      </c>
      <c r="I294" s="192"/>
      <c r="J294" s="193">
        <f>ROUND(I294*H294,2)</f>
        <v>0</v>
      </c>
      <c r="K294" s="194"/>
      <c r="L294" s="39"/>
      <c r="M294" s="195" t="s">
        <v>1</v>
      </c>
      <c r="N294" s="196" t="s">
        <v>42</v>
      </c>
      <c r="O294" s="71"/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159</v>
      </c>
      <c r="AT294" s="199" t="s">
        <v>155</v>
      </c>
      <c r="AU294" s="199" t="s">
        <v>87</v>
      </c>
      <c r="AY294" s="17" t="s">
        <v>152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7" t="s">
        <v>85</v>
      </c>
      <c r="BK294" s="200">
        <f>ROUND(I294*H294,2)</f>
        <v>0</v>
      </c>
      <c r="BL294" s="17" t="s">
        <v>159</v>
      </c>
      <c r="BM294" s="199" t="s">
        <v>1830</v>
      </c>
    </row>
    <row r="295" spans="1:65" s="13" customFormat="1" ht="11.25">
      <c r="B295" s="201"/>
      <c r="C295" s="202"/>
      <c r="D295" s="203" t="s">
        <v>161</v>
      </c>
      <c r="E295" s="204" t="s">
        <v>1</v>
      </c>
      <c r="F295" s="205" t="s">
        <v>3640</v>
      </c>
      <c r="G295" s="202"/>
      <c r="H295" s="206">
        <v>11.775</v>
      </c>
      <c r="I295" s="207"/>
      <c r="J295" s="202"/>
      <c r="K295" s="202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161</v>
      </c>
      <c r="AU295" s="212" t="s">
        <v>87</v>
      </c>
      <c r="AV295" s="13" t="s">
        <v>87</v>
      </c>
      <c r="AW295" s="13" t="s">
        <v>34</v>
      </c>
      <c r="AX295" s="13" t="s">
        <v>85</v>
      </c>
      <c r="AY295" s="212" t="s">
        <v>152</v>
      </c>
    </row>
    <row r="296" spans="1:65" s="12" customFormat="1" ht="22.9" customHeight="1">
      <c r="B296" s="171"/>
      <c r="C296" s="172"/>
      <c r="D296" s="173" t="s">
        <v>76</v>
      </c>
      <c r="E296" s="185" t="s">
        <v>258</v>
      </c>
      <c r="F296" s="185" t="s">
        <v>259</v>
      </c>
      <c r="G296" s="172"/>
      <c r="H296" s="172"/>
      <c r="I296" s="175"/>
      <c r="J296" s="186">
        <f>BK296</f>
        <v>0</v>
      </c>
      <c r="K296" s="172"/>
      <c r="L296" s="177"/>
      <c r="M296" s="178"/>
      <c r="N296" s="179"/>
      <c r="O296" s="179"/>
      <c r="P296" s="180">
        <f>P297</f>
        <v>0</v>
      </c>
      <c r="Q296" s="179"/>
      <c r="R296" s="180">
        <f>R297</f>
        <v>0</v>
      </c>
      <c r="S296" s="179"/>
      <c r="T296" s="181">
        <f>T297</f>
        <v>0</v>
      </c>
      <c r="AR296" s="182" t="s">
        <v>85</v>
      </c>
      <c r="AT296" s="183" t="s">
        <v>76</v>
      </c>
      <c r="AU296" s="183" t="s">
        <v>85</v>
      </c>
      <c r="AY296" s="182" t="s">
        <v>152</v>
      </c>
      <c r="BK296" s="184">
        <f>BK297</f>
        <v>0</v>
      </c>
    </row>
    <row r="297" spans="1:65" s="2" customFormat="1" ht="21.75" customHeight="1">
      <c r="A297" s="34"/>
      <c r="B297" s="35"/>
      <c r="C297" s="187" t="s">
        <v>514</v>
      </c>
      <c r="D297" s="187" t="s">
        <v>155</v>
      </c>
      <c r="E297" s="188" t="s">
        <v>260</v>
      </c>
      <c r="F297" s="189" t="s">
        <v>3641</v>
      </c>
      <c r="G297" s="190" t="s">
        <v>225</v>
      </c>
      <c r="H297" s="191">
        <v>33.558999999999997</v>
      </c>
      <c r="I297" s="192"/>
      <c r="J297" s="193">
        <f>ROUND(I297*H297,2)</f>
        <v>0</v>
      </c>
      <c r="K297" s="194"/>
      <c r="L297" s="39"/>
      <c r="M297" s="195" t="s">
        <v>1</v>
      </c>
      <c r="N297" s="196" t="s">
        <v>42</v>
      </c>
      <c r="O297" s="71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9" t="s">
        <v>159</v>
      </c>
      <c r="AT297" s="199" t="s">
        <v>155</v>
      </c>
      <c r="AU297" s="199" t="s">
        <v>87</v>
      </c>
      <c r="AY297" s="17" t="s">
        <v>152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7" t="s">
        <v>85</v>
      </c>
      <c r="BK297" s="200">
        <f>ROUND(I297*H297,2)</f>
        <v>0</v>
      </c>
      <c r="BL297" s="17" t="s">
        <v>159</v>
      </c>
      <c r="BM297" s="199" t="s">
        <v>3642</v>
      </c>
    </row>
    <row r="298" spans="1:65" s="12" customFormat="1" ht="25.9" customHeight="1">
      <c r="B298" s="171"/>
      <c r="C298" s="172"/>
      <c r="D298" s="173" t="s">
        <v>76</v>
      </c>
      <c r="E298" s="174" t="s">
        <v>273</v>
      </c>
      <c r="F298" s="174" t="s">
        <v>274</v>
      </c>
      <c r="G298" s="172"/>
      <c r="H298" s="172"/>
      <c r="I298" s="175"/>
      <c r="J298" s="176">
        <f>BK298</f>
        <v>0</v>
      </c>
      <c r="K298" s="172"/>
      <c r="L298" s="177"/>
      <c r="M298" s="178"/>
      <c r="N298" s="179"/>
      <c r="O298" s="179"/>
      <c r="P298" s="180">
        <f>P299+P315+P343+P360+P364+P371+P387+P419+P425+P441+P443+P454+P480+P484+P510+P573+P603+P615+P656</f>
        <v>0</v>
      </c>
      <c r="Q298" s="179"/>
      <c r="R298" s="180">
        <f>R299+R315+R343+R360+R364+R371+R387+R419+R425+R441+R443+R454+R480+R484+R510+R573+R603+R615+R656</f>
        <v>4.7918395404099998</v>
      </c>
      <c r="S298" s="179"/>
      <c r="T298" s="181">
        <f>T299+T315+T343+T360+T364+T371+T387+T419+T425+T441+T443+T454+T480+T484+T510+T573+T603+T615+T656</f>
        <v>2.5841526700000004</v>
      </c>
      <c r="AR298" s="182" t="s">
        <v>85</v>
      </c>
      <c r="AT298" s="183" t="s">
        <v>76</v>
      </c>
      <c r="AU298" s="183" t="s">
        <v>77</v>
      </c>
      <c r="AY298" s="182" t="s">
        <v>152</v>
      </c>
      <c r="BK298" s="184">
        <f>BK299+BK315+BK343+BK360+BK364+BK371+BK387+BK419+BK425+BK441+BK443+BK454+BK480+BK484+BK510+BK573+BK603+BK615+BK656</f>
        <v>0</v>
      </c>
    </row>
    <row r="299" spans="1:65" s="12" customFormat="1" ht="22.9" customHeight="1">
      <c r="B299" s="171"/>
      <c r="C299" s="172"/>
      <c r="D299" s="173" t="s">
        <v>76</v>
      </c>
      <c r="E299" s="185" t="s">
        <v>1842</v>
      </c>
      <c r="F299" s="185" t="s">
        <v>1843</v>
      </c>
      <c r="G299" s="172"/>
      <c r="H299" s="172"/>
      <c r="I299" s="175"/>
      <c r="J299" s="186">
        <f>BK299</f>
        <v>0</v>
      </c>
      <c r="K299" s="172"/>
      <c r="L299" s="177"/>
      <c r="M299" s="178"/>
      <c r="N299" s="179"/>
      <c r="O299" s="179"/>
      <c r="P299" s="180">
        <f>SUM(P300:P314)</f>
        <v>0</v>
      </c>
      <c r="Q299" s="179"/>
      <c r="R299" s="180">
        <f>SUM(R300:R314)</f>
        <v>2.3199999999999998E-2</v>
      </c>
      <c r="S299" s="179"/>
      <c r="T299" s="181">
        <f>SUM(T300:T314)</f>
        <v>0.22785</v>
      </c>
      <c r="AR299" s="182" t="s">
        <v>87</v>
      </c>
      <c r="AT299" s="183" t="s">
        <v>76</v>
      </c>
      <c r="AU299" s="183" t="s">
        <v>85</v>
      </c>
      <c r="AY299" s="182" t="s">
        <v>152</v>
      </c>
      <c r="BK299" s="184">
        <f>SUM(BK300:BK314)</f>
        <v>0</v>
      </c>
    </row>
    <row r="300" spans="1:65" s="2" customFormat="1" ht="16.5" customHeight="1">
      <c r="A300" s="34"/>
      <c r="B300" s="35"/>
      <c r="C300" s="187" t="s">
        <v>518</v>
      </c>
      <c r="D300" s="187" t="s">
        <v>155</v>
      </c>
      <c r="E300" s="188" t="s">
        <v>1844</v>
      </c>
      <c r="F300" s="189" t="s">
        <v>1845</v>
      </c>
      <c r="G300" s="190" t="s">
        <v>198</v>
      </c>
      <c r="H300" s="191">
        <v>5</v>
      </c>
      <c r="I300" s="192"/>
      <c r="J300" s="193">
        <f>ROUND(I300*H300,2)</f>
        <v>0</v>
      </c>
      <c r="K300" s="194"/>
      <c r="L300" s="39"/>
      <c r="M300" s="195" t="s">
        <v>1</v>
      </c>
      <c r="N300" s="196" t="s">
        <v>42</v>
      </c>
      <c r="O300" s="71"/>
      <c r="P300" s="197">
        <f>O300*H300</f>
        <v>0</v>
      </c>
      <c r="Q300" s="197">
        <v>0</v>
      </c>
      <c r="R300" s="197">
        <f>Q300*H300</f>
        <v>0</v>
      </c>
      <c r="S300" s="197">
        <v>1.4919999999999999E-2</v>
      </c>
      <c r="T300" s="198">
        <f>S300*H300</f>
        <v>7.46E-2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235</v>
      </c>
      <c r="AT300" s="199" t="s">
        <v>155</v>
      </c>
      <c r="AU300" s="199" t="s">
        <v>87</v>
      </c>
      <c r="AY300" s="17" t="s">
        <v>152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7" t="s">
        <v>85</v>
      </c>
      <c r="BK300" s="200">
        <f>ROUND(I300*H300,2)</f>
        <v>0</v>
      </c>
      <c r="BL300" s="17" t="s">
        <v>235</v>
      </c>
      <c r="BM300" s="199" t="s">
        <v>1846</v>
      </c>
    </row>
    <row r="301" spans="1:65" s="13" customFormat="1" ht="11.25">
      <c r="B301" s="201"/>
      <c r="C301" s="202"/>
      <c r="D301" s="203" t="s">
        <v>161</v>
      </c>
      <c r="E301" s="204" t="s">
        <v>1</v>
      </c>
      <c r="F301" s="205" t="s">
        <v>3643</v>
      </c>
      <c r="G301" s="202"/>
      <c r="H301" s="206">
        <v>5</v>
      </c>
      <c r="I301" s="207"/>
      <c r="J301" s="202"/>
      <c r="K301" s="202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161</v>
      </c>
      <c r="AU301" s="212" t="s">
        <v>87</v>
      </c>
      <c r="AV301" s="13" t="s">
        <v>87</v>
      </c>
      <c r="AW301" s="13" t="s">
        <v>34</v>
      </c>
      <c r="AX301" s="13" t="s">
        <v>85</v>
      </c>
      <c r="AY301" s="212" t="s">
        <v>152</v>
      </c>
    </row>
    <row r="302" spans="1:65" s="2" customFormat="1" ht="16.5" customHeight="1">
      <c r="A302" s="34"/>
      <c r="B302" s="35"/>
      <c r="C302" s="187" t="s">
        <v>522</v>
      </c>
      <c r="D302" s="187" t="s">
        <v>155</v>
      </c>
      <c r="E302" s="188" t="s">
        <v>1850</v>
      </c>
      <c r="F302" s="189" t="s">
        <v>1851</v>
      </c>
      <c r="G302" s="190" t="s">
        <v>198</v>
      </c>
      <c r="H302" s="191">
        <v>5</v>
      </c>
      <c r="I302" s="192"/>
      <c r="J302" s="193">
        <f>ROUND(I302*H302,2)</f>
        <v>0</v>
      </c>
      <c r="K302" s="194"/>
      <c r="L302" s="39"/>
      <c r="M302" s="195" t="s">
        <v>1</v>
      </c>
      <c r="N302" s="196" t="s">
        <v>42</v>
      </c>
      <c r="O302" s="71"/>
      <c r="P302" s="197">
        <f>O302*H302</f>
        <v>0</v>
      </c>
      <c r="Q302" s="197">
        <v>0</v>
      </c>
      <c r="R302" s="197">
        <f>Q302*H302</f>
        <v>0</v>
      </c>
      <c r="S302" s="197">
        <v>3.065E-2</v>
      </c>
      <c r="T302" s="198">
        <f>S302*H302</f>
        <v>0.15325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235</v>
      </c>
      <c r="AT302" s="199" t="s">
        <v>155</v>
      </c>
      <c r="AU302" s="199" t="s">
        <v>87</v>
      </c>
      <c r="AY302" s="17" t="s">
        <v>152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7" t="s">
        <v>85</v>
      </c>
      <c r="BK302" s="200">
        <f>ROUND(I302*H302,2)</f>
        <v>0</v>
      </c>
      <c r="BL302" s="17" t="s">
        <v>235</v>
      </c>
      <c r="BM302" s="199" t="s">
        <v>1852</v>
      </c>
    </row>
    <row r="303" spans="1:65" s="13" customFormat="1" ht="11.25">
      <c r="B303" s="201"/>
      <c r="C303" s="202"/>
      <c r="D303" s="203" t="s">
        <v>161</v>
      </c>
      <c r="E303" s="204" t="s">
        <v>1</v>
      </c>
      <c r="F303" s="205" t="s">
        <v>3644</v>
      </c>
      <c r="G303" s="202"/>
      <c r="H303" s="206">
        <v>5</v>
      </c>
      <c r="I303" s="207"/>
      <c r="J303" s="202"/>
      <c r="K303" s="202"/>
      <c r="L303" s="208"/>
      <c r="M303" s="209"/>
      <c r="N303" s="210"/>
      <c r="O303" s="210"/>
      <c r="P303" s="210"/>
      <c r="Q303" s="210"/>
      <c r="R303" s="210"/>
      <c r="S303" s="210"/>
      <c r="T303" s="211"/>
      <c r="AT303" s="212" t="s">
        <v>161</v>
      </c>
      <c r="AU303" s="212" t="s">
        <v>87</v>
      </c>
      <c r="AV303" s="13" t="s">
        <v>87</v>
      </c>
      <c r="AW303" s="13" t="s">
        <v>34</v>
      </c>
      <c r="AX303" s="13" t="s">
        <v>85</v>
      </c>
      <c r="AY303" s="212" t="s">
        <v>152</v>
      </c>
    </row>
    <row r="304" spans="1:65" s="2" customFormat="1" ht="16.5" customHeight="1">
      <c r="A304" s="34"/>
      <c r="B304" s="35"/>
      <c r="C304" s="187" t="s">
        <v>528</v>
      </c>
      <c r="D304" s="187" t="s">
        <v>155</v>
      </c>
      <c r="E304" s="188" t="s">
        <v>1862</v>
      </c>
      <c r="F304" s="189" t="s">
        <v>1863</v>
      </c>
      <c r="G304" s="190" t="s">
        <v>198</v>
      </c>
      <c r="H304" s="191">
        <v>25</v>
      </c>
      <c r="I304" s="192"/>
      <c r="J304" s="193">
        <f>ROUND(I304*H304,2)</f>
        <v>0</v>
      </c>
      <c r="K304" s="194"/>
      <c r="L304" s="39"/>
      <c r="M304" s="195" t="s">
        <v>1</v>
      </c>
      <c r="N304" s="196" t="s">
        <v>42</v>
      </c>
      <c r="O304" s="71"/>
      <c r="P304" s="197">
        <f>O304*H304</f>
        <v>0</v>
      </c>
      <c r="Q304" s="197">
        <v>4.8000000000000001E-4</v>
      </c>
      <c r="R304" s="197">
        <f>Q304*H304</f>
        <v>1.2E-2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235</v>
      </c>
      <c r="AT304" s="199" t="s">
        <v>155</v>
      </c>
      <c r="AU304" s="199" t="s">
        <v>87</v>
      </c>
      <c r="AY304" s="17" t="s">
        <v>152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85</v>
      </c>
      <c r="BK304" s="200">
        <f>ROUND(I304*H304,2)</f>
        <v>0</v>
      </c>
      <c r="BL304" s="17" t="s">
        <v>235</v>
      </c>
      <c r="BM304" s="199" t="s">
        <v>1864</v>
      </c>
    </row>
    <row r="305" spans="1:65" s="13" customFormat="1" ht="11.25">
      <c r="B305" s="201"/>
      <c r="C305" s="202"/>
      <c r="D305" s="203" t="s">
        <v>161</v>
      </c>
      <c r="E305" s="204" t="s">
        <v>1</v>
      </c>
      <c r="F305" s="205" t="s">
        <v>3645</v>
      </c>
      <c r="G305" s="202"/>
      <c r="H305" s="206">
        <v>5</v>
      </c>
      <c r="I305" s="207"/>
      <c r="J305" s="202"/>
      <c r="K305" s="202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161</v>
      </c>
      <c r="AU305" s="212" t="s">
        <v>87</v>
      </c>
      <c r="AV305" s="13" t="s">
        <v>87</v>
      </c>
      <c r="AW305" s="13" t="s">
        <v>34</v>
      </c>
      <c r="AX305" s="13" t="s">
        <v>77</v>
      </c>
      <c r="AY305" s="212" t="s">
        <v>152</v>
      </c>
    </row>
    <row r="306" spans="1:65" s="13" customFormat="1" ht="11.25">
      <c r="B306" s="201"/>
      <c r="C306" s="202"/>
      <c r="D306" s="203" t="s">
        <v>161</v>
      </c>
      <c r="E306" s="204" t="s">
        <v>1</v>
      </c>
      <c r="F306" s="205" t="s">
        <v>3646</v>
      </c>
      <c r="G306" s="202"/>
      <c r="H306" s="206">
        <v>5</v>
      </c>
      <c r="I306" s="207"/>
      <c r="J306" s="202"/>
      <c r="K306" s="202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161</v>
      </c>
      <c r="AU306" s="212" t="s">
        <v>87</v>
      </c>
      <c r="AV306" s="13" t="s">
        <v>87</v>
      </c>
      <c r="AW306" s="13" t="s">
        <v>34</v>
      </c>
      <c r="AX306" s="13" t="s">
        <v>77</v>
      </c>
      <c r="AY306" s="212" t="s">
        <v>152</v>
      </c>
    </row>
    <row r="307" spans="1:65" s="13" customFormat="1" ht="11.25">
      <c r="B307" s="201"/>
      <c r="C307" s="202"/>
      <c r="D307" s="203" t="s">
        <v>161</v>
      </c>
      <c r="E307" s="204" t="s">
        <v>1</v>
      </c>
      <c r="F307" s="205" t="s">
        <v>3647</v>
      </c>
      <c r="G307" s="202"/>
      <c r="H307" s="206">
        <v>15</v>
      </c>
      <c r="I307" s="207"/>
      <c r="J307" s="202"/>
      <c r="K307" s="202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161</v>
      </c>
      <c r="AU307" s="212" t="s">
        <v>87</v>
      </c>
      <c r="AV307" s="13" t="s">
        <v>87</v>
      </c>
      <c r="AW307" s="13" t="s">
        <v>34</v>
      </c>
      <c r="AX307" s="13" t="s">
        <v>77</v>
      </c>
      <c r="AY307" s="212" t="s">
        <v>152</v>
      </c>
    </row>
    <row r="308" spans="1:65" s="14" customFormat="1" ht="11.25">
      <c r="B308" s="217"/>
      <c r="C308" s="218"/>
      <c r="D308" s="203" t="s">
        <v>161</v>
      </c>
      <c r="E308" s="219" t="s">
        <v>1</v>
      </c>
      <c r="F308" s="220" t="s">
        <v>203</v>
      </c>
      <c r="G308" s="218"/>
      <c r="H308" s="221">
        <v>25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161</v>
      </c>
      <c r="AU308" s="227" t="s">
        <v>87</v>
      </c>
      <c r="AV308" s="14" t="s">
        <v>159</v>
      </c>
      <c r="AW308" s="14" t="s">
        <v>34</v>
      </c>
      <c r="AX308" s="14" t="s">
        <v>85</v>
      </c>
      <c r="AY308" s="227" t="s">
        <v>152</v>
      </c>
    </row>
    <row r="309" spans="1:65" s="2" customFormat="1" ht="16.5" customHeight="1">
      <c r="A309" s="34"/>
      <c r="B309" s="35"/>
      <c r="C309" s="187" t="s">
        <v>533</v>
      </c>
      <c r="D309" s="187" t="s">
        <v>155</v>
      </c>
      <c r="E309" s="188" t="s">
        <v>1867</v>
      </c>
      <c r="F309" s="189" t="s">
        <v>1868</v>
      </c>
      <c r="G309" s="190" t="s">
        <v>198</v>
      </c>
      <c r="H309" s="191">
        <v>5</v>
      </c>
      <c r="I309" s="192"/>
      <c r="J309" s="193">
        <f>ROUND(I309*H309,2)</f>
        <v>0</v>
      </c>
      <c r="K309" s="194"/>
      <c r="L309" s="39"/>
      <c r="M309" s="195" t="s">
        <v>1</v>
      </c>
      <c r="N309" s="196" t="s">
        <v>42</v>
      </c>
      <c r="O309" s="71"/>
      <c r="P309" s="197">
        <f>O309*H309</f>
        <v>0</v>
      </c>
      <c r="Q309" s="197">
        <v>2.2399999999999998E-3</v>
      </c>
      <c r="R309" s="197">
        <f>Q309*H309</f>
        <v>1.1199999999999998E-2</v>
      </c>
      <c r="S309" s="197">
        <v>0</v>
      </c>
      <c r="T309" s="19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9" t="s">
        <v>235</v>
      </c>
      <c r="AT309" s="199" t="s">
        <v>155</v>
      </c>
      <c r="AU309" s="199" t="s">
        <v>87</v>
      </c>
      <c r="AY309" s="17" t="s">
        <v>152</v>
      </c>
      <c r="BE309" s="200">
        <f>IF(N309="základní",J309,0)</f>
        <v>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17" t="s">
        <v>85</v>
      </c>
      <c r="BK309" s="200">
        <f>ROUND(I309*H309,2)</f>
        <v>0</v>
      </c>
      <c r="BL309" s="17" t="s">
        <v>235</v>
      </c>
      <c r="BM309" s="199" t="s">
        <v>1869</v>
      </c>
    </row>
    <row r="310" spans="1:65" s="13" customFormat="1" ht="11.25">
      <c r="B310" s="201"/>
      <c r="C310" s="202"/>
      <c r="D310" s="203" t="s">
        <v>161</v>
      </c>
      <c r="E310" s="204" t="s">
        <v>1</v>
      </c>
      <c r="F310" s="205" t="s">
        <v>3648</v>
      </c>
      <c r="G310" s="202"/>
      <c r="H310" s="206">
        <v>5</v>
      </c>
      <c r="I310" s="207"/>
      <c r="J310" s="202"/>
      <c r="K310" s="202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161</v>
      </c>
      <c r="AU310" s="212" t="s">
        <v>87</v>
      </c>
      <c r="AV310" s="13" t="s">
        <v>87</v>
      </c>
      <c r="AW310" s="13" t="s">
        <v>34</v>
      </c>
      <c r="AX310" s="13" t="s">
        <v>85</v>
      </c>
      <c r="AY310" s="212" t="s">
        <v>152</v>
      </c>
    </row>
    <row r="311" spans="1:65" s="2" customFormat="1" ht="16.5" customHeight="1">
      <c r="A311" s="34"/>
      <c r="B311" s="35"/>
      <c r="C311" s="187" t="s">
        <v>537</v>
      </c>
      <c r="D311" s="187" t="s">
        <v>155</v>
      </c>
      <c r="E311" s="188" t="s">
        <v>1870</v>
      </c>
      <c r="F311" s="189" t="s">
        <v>1871</v>
      </c>
      <c r="G311" s="190" t="s">
        <v>170</v>
      </c>
      <c r="H311" s="191">
        <v>3</v>
      </c>
      <c r="I311" s="192"/>
      <c r="J311" s="193">
        <f>ROUND(I311*H311,2)</f>
        <v>0</v>
      </c>
      <c r="K311" s="194"/>
      <c r="L311" s="39"/>
      <c r="M311" s="195" t="s">
        <v>1</v>
      </c>
      <c r="N311" s="196" t="s">
        <v>42</v>
      </c>
      <c r="O311" s="71"/>
      <c r="P311" s="197">
        <f>O311*H311</f>
        <v>0</v>
      </c>
      <c r="Q311" s="197">
        <v>0</v>
      </c>
      <c r="R311" s="197">
        <f>Q311*H311</f>
        <v>0</v>
      </c>
      <c r="S311" s="197">
        <v>0</v>
      </c>
      <c r="T311" s="19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9" t="s">
        <v>235</v>
      </c>
      <c r="AT311" s="199" t="s">
        <v>155</v>
      </c>
      <c r="AU311" s="199" t="s">
        <v>87</v>
      </c>
      <c r="AY311" s="17" t="s">
        <v>152</v>
      </c>
      <c r="BE311" s="200">
        <f>IF(N311="základní",J311,0)</f>
        <v>0</v>
      </c>
      <c r="BF311" s="200">
        <f>IF(N311="snížená",J311,0)</f>
        <v>0</v>
      </c>
      <c r="BG311" s="200">
        <f>IF(N311="zákl. přenesená",J311,0)</f>
        <v>0</v>
      </c>
      <c r="BH311" s="200">
        <f>IF(N311="sníž. přenesená",J311,0)</f>
        <v>0</v>
      </c>
      <c r="BI311" s="200">
        <f>IF(N311="nulová",J311,0)</f>
        <v>0</v>
      </c>
      <c r="BJ311" s="17" t="s">
        <v>85</v>
      </c>
      <c r="BK311" s="200">
        <f>ROUND(I311*H311,2)</f>
        <v>0</v>
      </c>
      <c r="BL311" s="17" t="s">
        <v>235</v>
      </c>
      <c r="BM311" s="199" t="s">
        <v>1872</v>
      </c>
    </row>
    <row r="312" spans="1:65" s="2" customFormat="1" ht="21.75" customHeight="1">
      <c r="A312" s="34"/>
      <c r="B312" s="35"/>
      <c r="C312" s="187" t="s">
        <v>541</v>
      </c>
      <c r="D312" s="187" t="s">
        <v>155</v>
      </c>
      <c r="E312" s="188" t="s">
        <v>1873</v>
      </c>
      <c r="F312" s="189" t="s">
        <v>1874</v>
      </c>
      <c r="G312" s="190" t="s">
        <v>170</v>
      </c>
      <c r="H312" s="191">
        <v>1</v>
      </c>
      <c r="I312" s="192"/>
      <c r="J312" s="193">
        <f>ROUND(I312*H312,2)</f>
        <v>0</v>
      </c>
      <c r="K312" s="194"/>
      <c r="L312" s="39"/>
      <c r="M312" s="195" t="s">
        <v>1</v>
      </c>
      <c r="N312" s="196" t="s">
        <v>42</v>
      </c>
      <c r="O312" s="71"/>
      <c r="P312" s="197">
        <f>O312*H312</f>
        <v>0</v>
      </c>
      <c r="Q312" s="197">
        <v>0</v>
      </c>
      <c r="R312" s="197">
        <f>Q312*H312</f>
        <v>0</v>
      </c>
      <c r="S312" s="197">
        <v>0</v>
      </c>
      <c r="T312" s="19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235</v>
      </c>
      <c r="AT312" s="199" t="s">
        <v>155</v>
      </c>
      <c r="AU312" s="199" t="s">
        <v>87</v>
      </c>
      <c r="AY312" s="17" t="s">
        <v>152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7" t="s">
        <v>85</v>
      </c>
      <c r="BK312" s="200">
        <f>ROUND(I312*H312,2)</f>
        <v>0</v>
      </c>
      <c r="BL312" s="17" t="s">
        <v>235</v>
      </c>
      <c r="BM312" s="199" t="s">
        <v>1875</v>
      </c>
    </row>
    <row r="313" spans="1:65" s="2" customFormat="1" ht="21.75" customHeight="1">
      <c r="A313" s="34"/>
      <c r="B313" s="35"/>
      <c r="C313" s="187" t="s">
        <v>547</v>
      </c>
      <c r="D313" s="187" t="s">
        <v>155</v>
      </c>
      <c r="E313" s="188" t="s">
        <v>1876</v>
      </c>
      <c r="F313" s="189" t="s">
        <v>1877</v>
      </c>
      <c r="G313" s="190" t="s">
        <v>198</v>
      </c>
      <c r="H313" s="191">
        <v>30</v>
      </c>
      <c r="I313" s="192"/>
      <c r="J313" s="193">
        <f>ROUND(I313*H313,2)</f>
        <v>0</v>
      </c>
      <c r="K313" s="194"/>
      <c r="L313" s="39"/>
      <c r="M313" s="195" t="s">
        <v>1</v>
      </c>
      <c r="N313" s="196" t="s">
        <v>42</v>
      </c>
      <c r="O313" s="71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235</v>
      </c>
      <c r="AT313" s="199" t="s">
        <v>155</v>
      </c>
      <c r="AU313" s="199" t="s">
        <v>87</v>
      </c>
      <c r="AY313" s="17" t="s">
        <v>152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7" t="s">
        <v>85</v>
      </c>
      <c r="BK313" s="200">
        <f>ROUND(I313*H313,2)</f>
        <v>0</v>
      </c>
      <c r="BL313" s="17" t="s">
        <v>235</v>
      </c>
      <c r="BM313" s="199" t="s">
        <v>1878</v>
      </c>
    </row>
    <row r="314" spans="1:65" s="2" customFormat="1" ht="24.2" customHeight="1">
      <c r="A314" s="34"/>
      <c r="B314" s="35"/>
      <c r="C314" s="187" t="s">
        <v>553</v>
      </c>
      <c r="D314" s="187" t="s">
        <v>155</v>
      </c>
      <c r="E314" s="188" t="s">
        <v>3649</v>
      </c>
      <c r="F314" s="189" t="s">
        <v>3650</v>
      </c>
      <c r="G314" s="190" t="s">
        <v>307</v>
      </c>
      <c r="H314" s="239"/>
      <c r="I314" s="192"/>
      <c r="J314" s="193">
        <f>ROUND(I314*H314,2)</f>
        <v>0</v>
      </c>
      <c r="K314" s="194"/>
      <c r="L314" s="39"/>
      <c r="M314" s="195" t="s">
        <v>1</v>
      </c>
      <c r="N314" s="196" t="s">
        <v>42</v>
      </c>
      <c r="O314" s="71"/>
      <c r="P314" s="197">
        <f>O314*H314</f>
        <v>0</v>
      </c>
      <c r="Q314" s="197">
        <v>0</v>
      </c>
      <c r="R314" s="197">
        <f>Q314*H314</f>
        <v>0</v>
      </c>
      <c r="S314" s="197">
        <v>0</v>
      </c>
      <c r="T314" s="19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9" t="s">
        <v>235</v>
      </c>
      <c r="AT314" s="199" t="s">
        <v>155</v>
      </c>
      <c r="AU314" s="199" t="s">
        <v>87</v>
      </c>
      <c r="AY314" s="17" t="s">
        <v>152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7" t="s">
        <v>85</v>
      </c>
      <c r="BK314" s="200">
        <f>ROUND(I314*H314,2)</f>
        <v>0</v>
      </c>
      <c r="BL314" s="17" t="s">
        <v>235</v>
      </c>
      <c r="BM314" s="199" t="s">
        <v>3651</v>
      </c>
    </row>
    <row r="315" spans="1:65" s="12" customFormat="1" ht="22.9" customHeight="1">
      <c r="B315" s="171"/>
      <c r="C315" s="172"/>
      <c r="D315" s="173" t="s">
        <v>76</v>
      </c>
      <c r="E315" s="185" t="s">
        <v>1883</v>
      </c>
      <c r="F315" s="185" t="s">
        <v>1884</v>
      </c>
      <c r="G315" s="172"/>
      <c r="H315" s="172"/>
      <c r="I315" s="175"/>
      <c r="J315" s="186">
        <f>BK315</f>
        <v>0</v>
      </c>
      <c r="K315" s="172"/>
      <c r="L315" s="177"/>
      <c r="M315" s="178"/>
      <c r="N315" s="179"/>
      <c r="O315" s="179"/>
      <c r="P315" s="180">
        <f>SUM(P316:P342)</f>
        <v>0</v>
      </c>
      <c r="Q315" s="179"/>
      <c r="R315" s="180">
        <f>SUM(R316:R342)</f>
        <v>8.8329999999999992E-2</v>
      </c>
      <c r="S315" s="179"/>
      <c r="T315" s="181">
        <f>SUM(T316:T342)</f>
        <v>4.9699999999999994E-2</v>
      </c>
      <c r="AR315" s="182" t="s">
        <v>87</v>
      </c>
      <c r="AT315" s="183" t="s">
        <v>76</v>
      </c>
      <c r="AU315" s="183" t="s">
        <v>85</v>
      </c>
      <c r="AY315" s="182" t="s">
        <v>152</v>
      </c>
      <c r="BK315" s="184">
        <f>SUM(BK316:BK342)</f>
        <v>0</v>
      </c>
    </row>
    <row r="316" spans="1:65" s="2" customFormat="1" ht="24.2" customHeight="1">
      <c r="A316" s="34"/>
      <c r="B316" s="35"/>
      <c r="C316" s="187" t="s">
        <v>557</v>
      </c>
      <c r="D316" s="187" t="s">
        <v>155</v>
      </c>
      <c r="E316" s="188" t="s">
        <v>1885</v>
      </c>
      <c r="F316" s="189" t="s">
        <v>1886</v>
      </c>
      <c r="G316" s="190" t="s">
        <v>198</v>
      </c>
      <c r="H316" s="191">
        <v>10</v>
      </c>
      <c r="I316" s="192"/>
      <c r="J316" s="193">
        <f>ROUND(I316*H316,2)</f>
        <v>0</v>
      </c>
      <c r="K316" s="194"/>
      <c r="L316" s="39"/>
      <c r="M316" s="195" t="s">
        <v>1</v>
      </c>
      <c r="N316" s="196" t="s">
        <v>42</v>
      </c>
      <c r="O316" s="71"/>
      <c r="P316" s="197">
        <f>O316*H316</f>
        <v>0</v>
      </c>
      <c r="Q316" s="197">
        <v>0</v>
      </c>
      <c r="R316" s="197">
        <f>Q316*H316</f>
        <v>0</v>
      </c>
      <c r="S316" s="197">
        <v>4.9699999999999996E-3</v>
      </c>
      <c r="T316" s="198">
        <f>S316*H316</f>
        <v>4.9699999999999994E-2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9" t="s">
        <v>235</v>
      </c>
      <c r="AT316" s="199" t="s">
        <v>155</v>
      </c>
      <c r="AU316" s="199" t="s">
        <v>87</v>
      </c>
      <c r="AY316" s="17" t="s">
        <v>152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7" t="s">
        <v>85</v>
      </c>
      <c r="BK316" s="200">
        <f>ROUND(I316*H316,2)</f>
        <v>0</v>
      </c>
      <c r="BL316" s="17" t="s">
        <v>235</v>
      </c>
      <c r="BM316" s="199" t="s">
        <v>1887</v>
      </c>
    </row>
    <row r="317" spans="1:65" s="13" customFormat="1" ht="11.25">
      <c r="B317" s="201"/>
      <c r="C317" s="202"/>
      <c r="D317" s="203" t="s">
        <v>161</v>
      </c>
      <c r="E317" s="204" t="s">
        <v>1</v>
      </c>
      <c r="F317" s="205" t="s">
        <v>3652</v>
      </c>
      <c r="G317" s="202"/>
      <c r="H317" s="206">
        <v>10</v>
      </c>
      <c r="I317" s="207"/>
      <c r="J317" s="202"/>
      <c r="K317" s="202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161</v>
      </c>
      <c r="AU317" s="212" t="s">
        <v>87</v>
      </c>
      <c r="AV317" s="13" t="s">
        <v>87</v>
      </c>
      <c r="AW317" s="13" t="s">
        <v>34</v>
      </c>
      <c r="AX317" s="13" t="s">
        <v>85</v>
      </c>
      <c r="AY317" s="212" t="s">
        <v>152</v>
      </c>
    </row>
    <row r="318" spans="1:65" s="2" customFormat="1" ht="21.75" customHeight="1">
      <c r="A318" s="34"/>
      <c r="B318" s="35"/>
      <c r="C318" s="187" t="s">
        <v>563</v>
      </c>
      <c r="D318" s="187" t="s">
        <v>155</v>
      </c>
      <c r="E318" s="188" t="s">
        <v>1888</v>
      </c>
      <c r="F318" s="189" t="s">
        <v>1889</v>
      </c>
      <c r="G318" s="190" t="s">
        <v>170</v>
      </c>
      <c r="H318" s="191">
        <v>6</v>
      </c>
      <c r="I318" s="192"/>
      <c r="J318" s="193">
        <f>ROUND(I318*H318,2)</f>
        <v>0</v>
      </c>
      <c r="K318" s="194"/>
      <c r="L318" s="39"/>
      <c r="M318" s="195" t="s">
        <v>1</v>
      </c>
      <c r="N318" s="196" t="s">
        <v>42</v>
      </c>
      <c r="O318" s="71"/>
      <c r="P318" s="197">
        <f>O318*H318</f>
        <v>0</v>
      </c>
      <c r="Q318" s="197">
        <v>1.5499999999999999E-3</v>
      </c>
      <c r="R318" s="197">
        <f>Q318*H318</f>
        <v>9.2999999999999992E-3</v>
      </c>
      <c r="S318" s="197">
        <v>0</v>
      </c>
      <c r="T318" s="19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9" t="s">
        <v>235</v>
      </c>
      <c r="AT318" s="199" t="s">
        <v>155</v>
      </c>
      <c r="AU318" s="199" t="s">
        <v>87</v>
      </c>
      <c r="AY318" s="17" t="s">
        <v>152</v>
      </c>
      <c r="BE318" s="200">
        <f>IF(N318="základní",J318,0)</f>
        <v>0</v>
      </c>
      <c r="BF318" s="200">
        <f>IF(N318="snížená",J318,0)</f>
        <v>0</v>
      </c>
      <c r="BG318" s="200">
        <f>IF(N318="zákl. přenesená",J318,0)</f>
        <v>0</v>
      </c>
      <c r="BH318" s="200">
        <f>IF(N318="sníž. přenesená",J318,0)</f>
        <v>0</v>
      </c>
      <c r="BI318" s="200">
        <f>IF(N318="nulová",J318,0)</f>
        <v>0</v>
      </c>
      <c r="BJ318" s="17" t="s">
        <v>85</v>
      </c>
      <c r="BK318" s="200">
        <f>ROUND(I318*H318,2)</f>
        <v>0</v>
      </c>
      <c r="BL318" s="17" t="s">
        <v>235</v>
      </c>
      <c r="BM318" s="199" t="s">
        <v>1890</v>
      </c>
    </row>
    <row r="319" spans="1:65" s="2" customFormat="1" ht="24.2" customHeight="1">
      <c r="A319" s="34"/>
      <c r="B319" s="35"/>
      <c r="C319" s="187" t="s">
        <v>568</v>
      </c>
      <c r="D319" s="187" t="s">
        <v>155</v>
      </c>
      <c r="E319" s="188" t="s">
        <v>3653</v>
      </c>
      <c r="F319" s="189" t="s">
        <v>3654</v>
      </c>
      <c r="G319" s="190" t="s">
        <v>198</v>
      </c>
      <c r="H319" s="191">
        <v>15</v>
      </c>
      <c r="I319" s="192"/>
      <c r="J319" s="193">
        <f>ROUND(I319*H319,2)</f>
        <v>0</v>
      </c>
      <c r="K319" s="194"/>
      <c r="L319" s="39"/>
      <c r="M319" s="195" t="s">
        <v>1</v>
      </c>
      <c r="N319" s="196" t="s">
        <v>42</v>
      </c>
      <c r="O319" s="71"/>
      <c r="P319" s="197">
        <f>O319*H319</f>
        <v>0</v>
      </c>
      <c r="Q319" s="197">
        <v>5.5000000000000003E-4</v>
      </c>
      <c r="R319" s="197">
        <f>Q319*H319</f>
        <v>8.2500000000000004E-3</v>
      </c>
      <c r="S319" s="197">
        <v>0</v>
      </c>
      <c r="T319" s="19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235</v>
      </c>
      <c r="AT319" s="199" t="s">
        <v>155</v>
      </c>
      <c r="AU319" s="199" t="s">
        <v>87</v>
      </c>
      <c r="AY319" s="17" t="s">
        <v>152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7" t="s">
        <v>85</v>
      </c>
      <c r="BK319" s="200">
        <f>ROUND(I319*H319,2)</f>
        <v>0</v>
      </c>
      <c r="BL319" s="17" t="s">
        <v>235</v>
      </c>
      <c r="BM319" s="199" t="s">
        <v>3655</v>
      </c>
    </row>
    <row r="320" spans="1:65" s="13" customFormat="1" ht="11.25">
      <c r="B320" s="201"/>
      <c r="C320" s="202"/>
      <c r="D320" s="203" t="s">
        <v>161</v>
      </c>
      <c r="E320" s="204" t="s">
        <v>1</v>
      </c>
      <c r="F320" s="205" t="s">
        <v>3656</v>
      </c>
      <c r="G320" s="202"/>
      <c r="H320" s="206">
        <v>15</v>
      </c>
      <c r="I320" s="207"/>
      <c r="J320" s="202"/>
      <c r="K320" s="202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161</v>
      </c>
      <c r="AU320" s="212" t="s">
        <v>87</v>
      </c>
      <c r="AV320" s="13" t="s">
        <v>87</v>
      </c>
      <c r="AW320" s="13" t="s">
        <v>34</v>
      </c>
      <c r="AX320" s="13" t="s">
        <v>85</v>
      </c>
      <c r="AY320" s="212" t="s">
        <v>152</v>
      </c>
    </row>
    <row r="321" spans="1:65" s="2" customFormat="1" ht="24.2" customHeight="1">
      <c r="A321" s="34"/>
      <c r="B321" s="35"/>
      <c r="C321" s="187" t="s">
        <v>574</v>
      </c>
      <c r="D321" s="187" t="s">
        <v>155</v>
      </c>
      <c r="E321" s="188" t="s">
        <v>1891</v>
      </c>
      <c r="F321" s="189" t="s">
        <v>1892</v>
      </c>
      <c r="G321" s="190" t="s">
        <v>198</v>
      </c>
      <c r="H321" s="191">
        <v>20</v>
      </c>
      <c r="I321" s="192"/>
      <c r="J321" s="193">
        <f>ROUND(I321*H321,2)</f>
        <v>0</v>
      </c>
      <c r="K321" s="194"/>
      <c r="L321" s="39"/>
      <c r="M321" s="195" t="s">
        <v>1</v>
      </c>
      <c r="N321" s="196" t="s">
        <v>42</v>
      </c>
      <c r="O321" s="71"/>
      <c r="P321" s="197">
        <f>O321*H321</f>
        <v>0</v>
      </c>
      <c r="Q321" s="197">
        <v>1.16E-3</v>
      </c>
      <c r="R321" s="197">
        <f>Q321*H321</f>
        <v>2.3199999999999998E-2</v>
      </c>
      <c r="S321" s="197">
        <v>0</v>
      </c>
      <c r="T321" s="19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9" t="s">
        <v>235</v>
      </c>
      <c r="AT321" s="199" t="s">
        <v>155</v>
      </c>
      <c r="AU321" s="199" t="s">
        <v>87</v>
      </c>
      <c r="AY321" s="17" t="s">
        <v>152</v>
      </c>
      <c r="BE321" s="200">
        <f>IF(N321="základní",J321,0)</f>
        <v>0</v>
      </c>
      <c r="BF321" s="200">
        <f>IF(N321="snížená",J321,0)</f>
        <v>0</v>
      </c>
      <c r="BG321" s="200">
        <f>IF(N321="zákl. přenesená",J321,0)</f>
        <v>0</v>
      </c>
      <c r="BH321" s="200">
        <f>IF(N321="sníž. přenesená",J321,0)</f>
        <v>0</v>
      </c>
      <c r="BI321" s="200">
        <f>IF(N321="nulová",J321,0)</f>
        <v>0</v>
      </c>
      <c r="BJ321" s="17" t="s">
        <v>85</v>
      </c>
      <c r="BK321" s="200">
        <f>ROUND(I321*H321,2)</f>
        <v>0</v>
      </c>
      <c r="BL321" s="17" t="s">
        <v>235</v>
      </c>
      <c r="BM321" s="199" t="s">
        <v>1893</v>
      </c>
    </row>
    <row r="322" spans="1:65" s="13" customFormat="1" ht="11.25">
      <c r="B322" s="201"/>
      <c r="C322" s="202"/>
      <c r="D322" s="203" t="s">
        <v>161</v>
      </c>
      <c r="E322" s="204" t="s">
        <v>1</v>
      </c>
      <c r="F322" s="205" t="s">
        <v>3657</v>
      </c>
      <c r="G322" s="202"/>
      <c r="H322" s="206">
        <v>10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161</v>
      </c>
      <c r="AU322" s="212" t="s">
        <v>87</v>
      </c>
      <c r="AV322" s="13" t="s">
        <v>87</v>
      </c>
      <c r="AW322" s="13" t="s">
        <v>34</v>
      </c>
      <c r="AX322" s="13" t="s">
        <v>77</v>
      </c>
      <c r="AY322" s="212" t="s">
        <v>152</v>
      </c>
    </row>
    <row r="323" spans="1:65" s="13" customFormat="1" ht="11.25">
      <c r="B323" s="201"/>
      <c r="C323" s="202"/>
      <c r="D323" s="203" t="s">
        <v>161</v>
      </c>
      <c r="E323" s="204" t="s">
        <v>1</v>
      </c>
      <c r="F323" s="205" t="s">
        <v>3658</v>
      </c>
      <c r="G323" s="202"/>
      <c r="H323" s="206">
        <v>10</v>
      </c>
      <c r="I323" s="207"/>
      <c r="J323" s="202"/>
      <c r="K323" s="202"/>
      <c r="L323" s="208"/>
      <c r="M323" s="209"/>
      <c r="N323" s="210"/>
      <c r="O323" s="210"/>
      <c r="P323" s="210"/>
      <c r="Q323" s="210"/>
      <c r="R323" s="210"/>
      <c r="S323" s="210"/>
      <c r="T323" s="211"/>
      <c r="AT323" s="212" t="s">
        <v>161</v>
      </c>
      <c r="AU323" s="212" t="s">
        <v>87</v>
      </c>
      <c r="AV323" s="13" t="s">
        <v>87</v>
      </c>
      <c r="AW323" s="13" t="s">
        <v>34</v>
      </c>
      <c r="AX323" s="13" t="s">
        <v>77</v>
      </c>
      <c r="AY323" s="212" t="s">
        <v>152</v>
      </c>
    </row>
    <row r="324" spans="1:65" s="14" customFormat="1" ht="11.25">
      <c r="B324" s="217"/>
      <c r="C324" s="218"/>
      <c r="D324" s="203" t="s">
        <v>161</v>
      </c>
      <c r="E324" s="219" t="s">
        <v>1</v>
      </c>
      <c r="F324" s="220" t="s">
        <v>203</v>
      </c>
      <c r="G324" s="218"/>
      <c r="H324" s="221">
        <v>20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161</v>
      </c>
      <c r="AU324" s="227" t="s">
        <v>87</v>
      </c>
      <c r="AV324" s="14" t="s">
        <v>159</v>
      </c>
      <c r="AW324" s="14" t="s">
        <v>34</v>
      </c>
      <c r="AX324" s="14" t="s">
        <v>85</v>
      </c>
      <c r="AY324" s="227" t="s">
        <v>152</v>
      </c>
    </row>
    <row r="325" spans="1:65" s="2" customFormat="1" ht="24.2" customHeight="1">
      <c r="A325" s="34"/>
      <c r="B325" s="35"/>
      <c r="C325" s="187" t="s">
        <v>578</v>
      </c>
      <c r="D325" s="187" t="s">
        <v>155</v>
      </c>
      <c r="E325" s="188" t="s">
        <v>1903</v>
      </c>
      <c r="F325" s="189" t="s">
        <v>1904</v>
      </c>
      <c r="G325" s="190" t="s">
        <v>198</v>
      </c>
      <c r="H325" s="191">
        <v>15</v>
      </c>
      <c r="I325" s="192"/>
      <c r="J325" s="193">
        <f>ROUND(I325*H325,2)</f>
        <v>0</v>
      </c>
      <c r="K325" s="194"/>
      <c r="L325" s="39"/>
      <c r="M325" s="195" t="s">
        <v>1</v>
      </c>
      <c r="N325" s="196" t="s">
        <v>42</v>
      </c>
      <c r="O325" s="71"/>
      <c r="P325" s="197">
        <f>O325*H325</f>
        <v>0</v>
      </c>
      <c r="Q325" s="197">
        <v>1.2600000000000001E-3</v>
      </c>
      <c r="R325" s="197">
        <f>Q325*H325</f>
        <v>1.89E-2</v>
      </c>
      <c r="S325" s="197">
        <v>0</v>
      </c>
      <c r="T325" s="19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9" t="s">
        <v>235</v>
      </c>
      <c r="AT325" s="199" t="s">
        <v>155</v>
      </c>
      <c r="AU325" s="199" t="s">
        <v>87</v>
      </c>
      <c r="AY325" s="17" t="s">
        <v>152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7" t="s">
        <v>85</v>
      </c>
      <c r="BK325" s="200">
        <f>ROUND(I325*H325,2)</f>
        <v>0</v>
      </c>
      <c r="BL325" s="17" t="s">
        <v>235</v>
      </c>
      <c r="BM325" s="199" t="s">
        <v>1905</v>
      </c>
    </row>
    <row r="326" spans="1:65" s="13" customFormat="1" ht="11.25">
      <c r="B326" s="201"/>
      <c r="C326" s="202"/>
      <c r="D326" s="203" t="s">
        <v>161</v>
      </c>
      <c r="E326" s="204" t="s">
        <v>1</v>
      </c>
      <c r="F326" s="205" t="s">
        <v>3659</v>
      </c>
      <c r="G326" s="202"/>
      <c r="H326" s="206">
        <v>15</v>
      </c>
      <c r="I326" s="207"/>
      <c r="J326" s="202"/>
      <c r="K326" s="202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161</v>
      </c>
      <c r="AU326" s="212" t="s">
        <v>87</v>
      </c>
      <c r="AV326" s="13" t="s">
        <v>87</v>
      </c>
      <c r="AW326" s="13" t="s">
        <v>34</v>
      </c>
      <c r="AX326" s="13" t="s">
        <v>85</v>
      </c>
      <c r="AY326" s="212" t="s">
        <v>152</v>
      </c>
    </row>
    <row r="327" spans="1:65" s="2" customFormat="1" ht="37.9" customHeight="1">
      <c r="A327" s="34"/>
      <c r="B327" s="35"/>
      <c r="C327" s="187" t="s">
        <v>583</v>
      </c>
      <c r="D327" s="187" t="s">
        <v>155</v>
      </c>
      <c r="E327" s="188" t="s">
        <v>1908</v>
      </c>
      <c r="F327" s="189" t="s">
        <v>1909</v>
      </c>
      <c r="G327" s="190" t="s">
        <v>198</v>
      </c>
      <c r="H327" s="191">
        <v>50</v>
      </c>
      <c r="I327" s="192"/>
      <c r="J327" s="193">
        <f>ROUND(I327*H327,2)</f>
        <v>0</v>
      </c>
      <c r="K327" s="194"/>
      <c r="L327" s="39"/>
      <c r="M327" s="195" t="s">
        <v>1</v>
      </c>
      <c r="N327" s="196" t="s">
        <v>42</v>
      </c>
      <c r="O327" s="71"/>
      <c r="P327" s="197">
        <f>O327*H327</f>
        <v>0</v>
      </c>
      <c r="Q327" s="197">
        <v>1.6000000000000001E-4</v>
      </c>
      <c r="R327" s="197">
        <f>Q327*H327</f>
        <v>8.0000000000000002E-3</v>
      </c>
      <c r="S327" s="197">
        <v>0</v>
      </c>
      <c r="T327" s="19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9" t="s">
        <v>235</v>
      </c>
      <c r="AT327" s="199" t="s">
        <v>155</v>
      </c>
      <c r="AU327" s="199" t="s">
        <v>87</v>
      </c>
      <c r="AY327" s="17" t="s">
        <v>152</v>
      </c>
      <c r="BE327" s="200">
        <f>IF(N327="základní",J327,0)</f>
        <v>0</v>
      </c>
      <c r="BF327" s="200">
        <f>IF(N327="snížená",J327,0)</f>
        <v>0</v>
      </c>
      <c r="BG327" s="200">
        <f>IF(N327="zákl. přenesená",J327,0)</f>
        <v>0</v>
      </c>
      <c r="BH327" s="200">
        <f>IF(N327="sníž. přenesená",J327,0)</f>
        <v>0</v>
      </c>
      <c r="BI327" s="200">
        <f>IF(N327="nulová",J327,0)</f>
        <v>0</v>
      </c>
      <c r="BJ327" s="17" t="s">
        <v>85</v>
      </c>
      <c r="BK327" s="200">
        <f>ROUND(I327*H327,2)</f>
        <v>0</v>
      </c>
      <c r="BL327" s="17" t="s">
        <v>235</v>
      </c>
      <c r="BM327" s="199" t="s">
        <v>1910</v>
      </c>
    </row>
    <row r="328" spans="1:65" s="2" customFormat="1" ht="16.5" customHeight="1">
      <c r="A328" s="34"/>
      <c r="B328" s="35"/>
      <c r="C328" s="187" t="s">
        <v>588</v>
      </c>
      <c r="D328" s="187" t="s">
        <v>155</v>
      </c>
      <c r="E328" s="188" t="s">
        <v>1912</v>
      </c>
      <c r="F328" s="189" t="s">
        <v>1913</v>
      </c>
      <c r="G328" s="190" t="s">
        <v>170</v>
      </c>
      <c r="H328" s="191">
        <v>10</v>
      </c>
      <c r="I328" s="192"/>
      <c r="J328" s="193">
        <f>ROUND(I328*H328,2)</f>
        <v>0</v>
      </c>
      <c r="K328" s="194"/>
      <c r="L328" s="39"/>
      <c r="M328" s="195" t="s">
        <v>1</v>
      </c>
      <c r="N328" s="196" t="s">
        <v>42</v>
      </c>
      <c r="O328" s="71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9" t="s">
        <v>235</v>
      </c>
      <c r="AT328" s="199" t="s">
        <v>155</v>
      </c>
      <c r="AU328" s="199" t="s">
        <v>87</v>
      </c>
      <c r="AY328" s="17" t="s">
        <v>152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7" t="s">
        <v>85</v>
      </c>
      <c r="BK328" s="200">
        <f>ROUND(I328*H328,2)</f>
        <v>0</v>
      </c>
      <c r="BL328" s="17" t="s">
        <v>235</v>
      </c>
      <c r="BM328" s="199" t="s">
        <v>1914</v>
      </c>
    </row>
    <row r="329" spans="1:65" s="2" customFormat="1" ht="21.75" customHeight="1">
      <c r="A329" s="34"/>
      <c r="B329" s="35"/>
      <c r="C329" s="187" t="s">
        <v>592</v>
      </c>
      <c r="D329" s="187" t="s">
        <v>155</v>
      </c>
      <c r="E329" s="188" t="s">
        <v>3660</v>
      </c>
      <c r="F329" s="189" t="s">
        <v>3661</v>
      </c>
      <c r="G329" s="190" t="s">
        <v>170</v>
      </c>
      <c r="H329" s="191">
        <v>1</v>
      </c>
      <c r="I329" s="192"/>
      <c r="J329" s="193">
        <f>ROUND(I329*H329,2)</f>
        <v>0</v>
      </c>
      <c r="K329" s="194"/>
      <c r="L329" s="39"/>
      <c r="M329" s="195" t="s">
        <v>1</v>
      </c>
      <c r="N329" s="196" t="s">
        <v>42</v>
      </c>
      <c r="O329" s="71"/>
      <c r="P329" s="197">
        <f>O329*H329</f>
        <v>0</v>
      </c>
      <c r="Q329" s="197">
        <v>1.2999999999999999E-4</v>
      </c>
      <c r="R329" s="197">
        <f>Q329*H329</f>
        <v>1.2999999999999999E-4</v>
      </c>
      <c r="S329" s="197">
        <v>0</v>
      </c>
      <c r="T329" s="19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9" t="s">
        <v>235</v>
      </c>
      <c r="AT329" s="199" t="s">
        <v>155</v>
      </c>
      <c r="AU329" s="199" t="s">
        <v>87</v>
      </c>
      <c r="AY329" s="17" t="s">
        <v>152</v>
      </c>
      <c r="BE329" s="200">
        <f>IF(N329="základní",J329,0)</f>
        <v>0</v>
      </c>
      <c r="BF329" s="200">
        <f>IF(N329="snížená",J329,0)</f>
        <v>0</v>
      </c>
      <c r="BG329" s="200">
        <f>IF(N329="zákl. přenesená",J329,0)</f>
        <v>0</v>
      </c>
      <c r="BH329" s="200">
        <f>IF(N329="sníž. přenesená",J329,0)</f>
        <v>0</v>
      </c>
      <c r="BI329" s="200">
        <f>IF(N329="nulová",J329,0)</f>
        <v>0</v>
      </c>
      <c r="BJ329" s="17" t="s">
        <v>85</v>
      </c>
      <c r="BK329" s="200">
        <f>ROUND(I329*H329,2)</f>
        <v>0</v>
      </c>
      <c r="BL329" s="17" t="s">
        <v>235</v>
      </c>
      <c r="BM329" s="199" t="s">
        <v>3662</v>
      </c>
    </row>
    <row r="330" spans="1:65" s="13" customFormat="1" ht="11.25">
      <c r="B330" s="201"/>
      <c r="C330" s="202"/>
      <c r="D330" s="203" t="s">
        <v>161</v>
      </c>
      <c r="E330" s="204" t="s">
        <v>1</v>
      </c>
      <c r="F330" s="205" t="s">
        <v>3663</v>
      </c>
      <c r="G330" s="202"/>
      <c r="H330" s="206">
        <v>1</v>
      </c>
      <c r="I330" s="207"/>
      <c r="J330" s="202"/>
      <c r="K330" s="202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161</v>
      </c>
      <c r="AU330" s="212" t="s">
        <v>87</v>
      </c>
      <c r="AV330" s="13" t="s">
        <v>87</v>
      </c>
      <c r="AW330" s="13" t="s">
        <v>34</v>
      </c>
      <c r="AX330" s="13" t="s">
        <v>85</v>
      </c>
      <c r="AY330" s="212" t="s">
        <v>152</v>
      </c>
    </row>
    <row r="331" spans="1:65" s="2" customFormat="1" ht="21.75" customHeight="1">
      <c r="A331" s="34"/>
      <c r="B331" s="35"/>
      <c r="C331" s="187" t="s">
        <v>920</v>
      </c>
      <c r="D331" s="187" t="s">
        <v>155</v>
      </c>
      <c r="E331" s="188" t="s">
        <v>1915</v>
      </c>
      <c r="F331" s="189" t="s">
        <v>1916</v>
      </c>
      <c r="G331" s="190" t="s">
        <v>170</v>
      </c>
      <c r="H331" s="191">
        <v>9</v>
      </c>
      <c r="I331" s="192"/>
      <c r="J331" s="193">
        <f>ROUND(I331*H331,2)</f>
        <v>0</v>
      </c>
      <c r="K331" s="194"/>
      <c r="L331" s="39"/>
      <c r="M331" s="195" t="s">
        <v>1</v>
      </c>
      <c r="N331" s="196" t="s">
        <v>42</v>
      </c>
      <c r="O331" s="71"/>
      <c r="P331" s="197">
        <f>O331*H331</f>
        <v>0</v>
      </c>
      <c r="Q331" s="197">
        <v>2.0000000000000001E-4</v>
      </c>
      <c r="R331" s="197">
        <f>Q331*H331</f>
        <v>1.8000000000000002E-3</v>
      </c>
      <c r="S331" s="197">
        <v>0</v>
      </c>
      <c r="T331" s="19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9" t="s">
        <v>235</v>
      </c>
      <c r="AT331" s="199" t="s">
        <v>155</v>
      </c>
      <c r="AU331" s="199" t="s">
        <v>87</v>
      </c>
      <c r="AY331" s="17" t="s">
        <v>152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7" t="s">
        <v>85</v>
      </c>
      <c r="BK331" s="200">
        <f>ROUND(I331*H331,2)</f>
        <v>0</v>
      </c>
      <c r="BL331" s="17" t="s">
        <v>235</v>
      </c>
      <c r="BM331" s="199" t="s">
        <v>1917</v>
      </c>
    </row>
    <row r="332" spans="1:65" s="2" customFormat="1" ht="24.2" customHeight="1">
      <c r="A332" s="34"/>
      <c r="B332" s="35"/>
      <c r="C332" s="187" t="s">
        <v>924</v>
      </c>
      <c r="D332" s="187" t="s">
        <v>155</v>
      </c>
      <c r="E332" s="188" t="s">
        <v>3664</v>
      </c>
      <c r="F332" s="189" t="s">
        <v>3665</v>
      </c>
      <c r="G332" s="190" t="s">
        <v>170</v>
      </c>
      <c r="H332" s="191">
        <v>1</v>
      </c>
      <c r="I332" s="192"/>
      <c r="J332" s="193">
        <f>ROUND(I332*H332,2)</f>
        <v>0</v>
      </c>
      <c r="K332" s="194"/>
      <c r="L332" s="39"/>
      <c r="M332" s="195" t="s">
        <v>1</v>
      </c>
      <c r="N332" s="196" t="s">
        <v>42</v>
      </c>
      <c r="O332" s="71"/>
      <c r="P332" s="197">
        <f>O332*H332</f>
        <v>0</v>
      </c>
      <c r="Q332" s="197">
        <v>2.2000000000000001E-4</v>
      </c>
      <c r="R332" s="197">
        <f>Q332*H332</f>
        <v>2.2000000000000001E-4</v>
      </c>
      <c r="S332" s="197">
        <v>0</v>
      </c>
      <c r="T332" s="19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9" t="s">
        <v>235</v>
      </c>
      <c r="AT332" s="199" t="s">
        <v>155</v>
      </c>
      <c r="AU332" s="199" t="s">
        <v>87</v>
      </c>
      <c r="AY332" s="17" t="s">
        <v>152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7" t="s">
        <v>85</v>
      </c>
      <c r="BK332" s="200">
        <f>ROUND(I332*H332,2)</f>
        <v>0</v>
      </c>
      <c r="BL332" s="17" t="s">
        <v>235</v>
      </c>
      <c r="BM332" s="199" t="s">
        <v>3666</v>
      </c>
    </row>
    <row r="333" spans="1:65" s="13" customFormat="1" ht="11.25">
      <c r="B333" s="201"/>
      <c r="C333" s="202"/>
      <c r="D333" s="203" t="s">
        <v>161</v>
      </c>
      <c r="E333" s="204" t="s">
        <v>1</v>
      </c>
      <c r="F333" s="205" t="s">
        <v>3663</v>
      </c>
      <c r="G333" s="202"/>
      <c r="H333" s="206">
        <v>1</v>
      </c>
      <c r="I333" s="207"/>
      <c r="J333" s="202"/>
      <c r="K333" s="202"/>
      <c r="L333" s="208"/>
      <c r="M333" s="209"/>
      <c r="N333" s="210"/>
      <c r="O333" s="210"/>
      <c r="P333" s="210"/>
      <c r="Q333" s="210"/>
      <c r="R333" s="210"/>
      <c r="S333" s="210"/>
      <c r="T333" s="211"/>
      <c r="AT333" s="212" t="s">
        <v>161</v>
      </c>
      <c r="AU333" s="212" t="s">
        <v>87</v>
      </c>
      <c r="AV333" s="13" t="s">
        <v>87</v>
      </c>
      <c r="AW333" s="13" t="s">
        <v>34</v>
      </c>
      <c r="AX333" s="13" t="s">
        <v>85</v>
      </c>
      <c r="AY333" s="212" t="s">
        <v>152</v>
      </c>
    </row>
    <row r="334" spans="1:65" s="2" customFormat="1" ht="24.2" customHeight="1">
      <c r="A334" s="34"/>
      <c r="B334" s="35"/>
      <c r="C334" s="228" t="s">
        <v>929</v>
      </c>
      <c r="D334" s="228" t="s">
        <v>263</v>
      </c>
      <c r="E334" s="229" t="s">
        <v>3667</v>
      </c>
      <c r="F334" s="230" t="s">
        <v>3668</v>
      </c>
      <c r="G334" s="231" t="s">
        <v>198</v>
      </c>
      <c r="H334" s="232">
        <v>5</v>
      </c>
      <c r="I334" s="233"/>
      <c r="J334" s="234">
        <f>ROUND(I334*H334,2)</f>
        <v>0</v>
      </c>
      <c r="K334" s="235"/>
      <c r="L334" s="236"/>
      <c r="M334" s="237" t="s">
        <v>1</v>
      </c>
      <c r="N334" s="238" t="s">
        <v>42</v>
      </c>
      <c r="O334" s="71"/>
      <c r="P334" s="197">
        <f>O334*H334</f>
        <v>0</v>
      </c>
      <c r="Q334" s="197">
        <v>8.0000000000000004E-4</v>
      </c>
      <c r="R334" s="197">
        <f>Q334*H334</f>
        <v>4.0000000000000001E-3</v>
      </c>
      <c r="S334" s="197">
        <v>0</v>
      </c>
      <c r="T334" s="19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9" t="s">
        <v>285</v>
      </c>
      <c r="AT334" s="199" t="s">
        <v>263</v>
      </c>
      <c r="AU334" s="199" t="s">
        <v>87</v>
      </c>
      <c r="AY334" s="17" t="s">
        <v>152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17" t="s">
        <v>85</v>
      </c>
      <c r="BK334" s="200">
        <f>ROUND(I334*H334,2)</f>
        <v>0</v>
      </c>
      <c r="BL334" s="17" t="s">
        <v>235</v>
      </c>
      <c r="BM334" s="199" t="s">
        <v>3669</v>
      </c>
    </row>
    <row r="335" spans="1:65" s="2" customFormat="1" ht="24.2" customHeight="1">
      <c r="A335" s="34"/>
      <c r="B335" s="35"/>
      <c r="C335" s="187" t="s">
        <v>934</v>
      </c>
      <c r="D335" s="187" t="s">
        <v>155</v>
      </c>
      <c r="E335" s="188" t="s">
        <v>3670</v>
      </c>
      <c r="F335" s="189" t="s">
        <v>3671</v>
      </c>
      <c r="G335" s="190" t="s">
        <v>170</v>
      </c>
      <c r="H335" s="191">
        <v>1</v>
      </c>
      <c r="I335" s="192"/>
      <c r="J335" s="193">
        <f>ROUND(I335*H335,2)</f>
        <v>0</v>
      </c>
      <c r="K335" s="194"/>
      <c r="L335" s="39"/>
      <c r="M335" s="195" t="s">
        <v>1</v>
      </c>
      <c r="N335" s="196" t="s">
        <v>42</v>
      </c>
      <c r="O335" s="71"/>
      <c r="P335" s="197">
        <f>O335*H335</f>
        <v>0</v>
      </c>
      <c r="Q335" s="197">
        <v>2.7E-4</v>
      </c>
      <c r="R335" s="197">
        <f>Q335*H335</f>
        <v>2.7E-4</v>
      </c>
      <c r="S335" s="197">
        <v>0</v>
      </c>
      <c r="T335" s="19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9" t="s">
        <v>235</v>
      </c>
      <c r="AT335" s="199" t="s">
        <v>155</v>
      </c>
      <c r="AU335" s="199" t="s">
        <v>87</v>
      </c>
      <c r="AY335" s="17" t="s">
        <v>152</v>
      </c>
      <c r="BE335" s="200">
        <f>IF(N335="základní",J335,0)</f>
        <v>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7" t="s">
        <v>85</v>
      </c>
      <c r="BK335" s="200">
        <f>ROUND(I335*H335,2)</f>
        <v>0</v>
      </c>
      <c r="BL335" s="17" t="s">
        <v>235</v>
      </c>
      <c r="BM335" s="199" t="s">
        <v>3672</v>
      </c>
    </row>
    <row r="336" spans="1:65" s="13" customFormat="1" ht="11.25">
      <c r="B336" s="201"/>
      <c r="C336" s="202"/>
      <c r="D336" s="203" t="s">
        <v>161</v>
      </c>
      <c r="E336" s="204" t="s">
        <v>1</v>
      </c>
      <c r="F336" s="205" t="s">
        <v>3663</v>
      </c>
      <c r="G336" s="202"/>
      <c r="H336" s="206">
        <v>1</v>
      </c>
      <c r="I336" s="207"/>
      <c r="J336" s="202"/>
      <c r="K336" s="202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161</v>
      </c>
      <c r="AU336" s="212" t="s">
        <v>87</v>
      </c>
      <c r="AV336" s="13" t="s">
        <v>87</v>
      </c>
      <c r="AW336" s="13" t="s">
        <v>34</v>
      </c>
      <c r="AX336" s="13" t="s">
        <v>85</v>
      </c>
      <c r="AY336" s="212" t="s">
        <v>152</v>
      </c>
    </row>
    <row r="337" spans="1:65" s="2" customFormat="1" ht="16.5" customHeight="1">
      <c r="A337" s="34"/>
      <c r="B337" s="35"/>
      <c r="C337" s="187" t="s">
        <v>940</v>
      </c>
      <c r="D337" s="187" t="s">
        <v>155</v>
      </c>
      <c r="E337" s="188" t="s">
        <v>1918</v>
      </c>
      <c r="F337" s="189" t="s">
        <v>1919</v>
      </c>
      <c r="G337" s="190" t="s">
        <v>170</v>
      </c>
      <c r="H337" s="191">
        <v>3</v>
      </c>
      <c r="I337" s="192"/>
      <c r="J337" s="193">
        <f>ROUND(I337*H337,2)</f>
        <v>0</v>
      </c>
      <c r="K337" s="194"/>
      <c r="L337" s="39"/>
      <c r="M337" s="195" t="s">
        <v>1</v>
      </c>
      <c r="N337" s="196" t="s">
        <v>42</v>
      </c>
      <c r="O337" s="71"/>
      <c r="P337" s="197">
        <f>O337*H337</f>
        <v>0</v>
      </c>
      <c r="Q337" s="197">
        <v>9.7000000000000005E-4</v>
      </c>
      <c r="R337" s="197">
        <f>Q337*H337</f>
        <v>2.9100000000000003E-3</v>
      </c>
      <c r="S337" s="197">
        <v>0</v>
      </c>
      <c r="T337" s="19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9" t="s">
        <v>235</v>
      </c>
      <c r="AT337" s="199" t="s">
        <v>155</v>
      </c>
      <c r="AU337" s="199" t="s">
        <v>87</v>
      </c>
      <c r="AY337" s="17" t="s">
        <v>152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7" t="s">
        <v>85</v>
      </c>
      <c r="BK337" s="200">
        <f>ROUND(I337*H337,2)</f>
        <v>0</v>
      </c>
      <c r="BL337" s="17" t="s">
        <v>235</v>
      </c>
      <c r="BM337" s="199" t="s">
        <v>1920</v>
      </c>
    </row>
    <row r="338" spans="1:65" s="2" customFormat="1" ht="24.2" customHeight="1">
      <c r="A338" s="34"/>
      <c r="B338" s="35"/>
      <c r="C338" s="187" t="s">
        <v>944</v>
      </c>
      <c r="D338" s="187" t="s">
        <v>155</v>
      </c>
      <c r="E338" s="188" t="s">
        <v>1924</v>
      </c>
      <c r="F338" s="189" t="s">
        <v>1925</v>
      </c>
      <c r="G338" s="190" t="s">
        <v>178</v>
      </c>
      <c r="H338" s="191">
        <v>3</v>
      </c>
      <c r="I338" s="192"/>
      <c r="J338" s="193">
        <f>ROUND(I338*H338,2)</f>
        <v>0</v>
      </c>
      <c r="K338" s="194"/>
      <c r="L338" s="39"/>
      <c r="M338" s="195" t="s">
        <v>1</v>
      </c>
      <c r="N338" s="196" t="s">
        <v>42</v>
      </c>
      <c r="O338" s="71"/>
      <c r="P338" s="197">
        <f>O338*H338</f>
        <v>0</v>
      </c>
      <c r="Q338" s="197">
        <v>4.4999999999999999E-4</v>
      </c>
      <c r="R338" s="197">
        <f>Q338*H338</f>
        <v>1.3500000000000001E-3</v>
      </c>
      <c r="S338" s="197">
        <v>0</v>
      </c>
      <c r="T338" s="19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9" t="s">
        <v>235</v>
      </c>
      <c r="AT338" s="199" t="s">
        <v>155</v>
      </c>
      <c r="AU338" s="199" t="s">
        <v>87</v>
      </c>
      <c r="AY338" s="17" t="s">
        <v>152</v>
      </c>
      <c r="BE338" s="200">
        <f>IF(N338="základní",J338,0)</f>
        <v>0</v>
      </c>
      <c r="BF338" s="200">
        <f>IF(N338="snížená",J338,0)</f>
        <v>0</v>
      </c>
      <c r="BG338" s="200">
        <f>IF(N338="zákl. přenesená",J338,0)</f>
        <v>0</v>
      </c>
      <c r="BH338" s="200">
        <f>IF(N338="sníž. přenesená",J338,0)</f>
        <v>0</v>
      </c>
      <c r="BI338" s="200">
        <f>IF(N338="nulová",J338,0)</f>
        <v>0</v>
      </c>
      <c r="BJ338" s="17" t="s">
        <v>85</v>
      </c>
      <c r="BK338" s="200">
        <f>ROUND(I338*H338,2)</f>
        <v>0</v>
      </c>
      <c r="BL338" s="17" t="s">
        <v>235</v>
      </c>
      <c r="BM338" s="199" t="s">
        <v>1926</v>
      </c>
    </row>
    <row r="339" spans="1:65" s="2" customFormat="1" ht="39">
      <c r="A339" s="34"/>
      <c r="B339" s="35"/>
      <c r="C339" s="36"/>
      <c r="D339" s="203" t="s">
        <v>172</v>
      </c>
      <c r="E339" s="36"/>
      <c r="F339" s="213" t="s">
        <v>1927</v>
      </c>
      <c r="G339" s="36"/>
      <c r="H339" s="36"/>
      <c r="I339" s="214"/>
      <c r="J339" s="36"/>
      <c r="K339" s="36"/>
      <c r="L339" s="39"/>
      <c r="M339" s="215"/>
      <c r="N339" s="216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172</v>
      </c>
      <c r="AU339" s="17" t="s">
        <v>87</v>
      </c>
    </row>
    <row r="340" spans="1:65" s="2" customFormat="1" ht="24.2" customHeight="1">
      <c r="A340" s="34"/>
      <c r="B340" s="35"/>
      <c r="C340" s="187" t="s">
        <v>950</v>
      </c>
      <c r="D340" s="187" t="s">
        <v>155</v>
      </c>
      <c r="E340" s="188" t="s">
        <v>1941</v>
      </c>
      <c r="F340" s="189" t="s">
        <v>1942</v>
      </c>
      <c r="G340" s="190" t="s">
        <v>198</v>
      </c>
      <c r="H340" s="191">
        <v>50</v>
      </c>
      <c r="I340" s="192"/>
      <c r="J340" s="193">
        <f>ROUND(I340*H340,2)</f>
        <v>0</v>
      </c>
      <c r="K340" s="194"/>
      <c r="L340" s="39"/>
      <c r="M340" s="195" t="s">
        <v>1</v>
      </c>
      <c r="N340" s="196" t="s">
        <v>42</v>
      </c>
      <c r="O340" s="71"/>
      <c r="P340" s="197">
        <f>O340*H340</f>
        <v>0</v>
      </c>
      <c r="Q340" s="197">
        <v>1.9000000000000001E-4</v>
      </c>
      <c r="R340" s="197">
        <f>Q340*H340</f>
        <v>9.4999999999999998E-3</v>
      </c>
      <c r="S340" s="197">
        <v>0</v>
      </c>
      <c r="T340" s="19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9" t="s">
        <v>235</v>
      </c>
      <c r="AT340" s="199" t="s">
        <v>155</v>
      </c>
      <c r="AU340" s="199" t="s">
        <v>87</v>
      </c>
      <c r="AY340" s="17" t="s">
        <v>152</v>
      </c>
      <c r="BE340" s="200">
        <f>IF(N340="základní",J340,0)</f>
        <v>0</v>
      </c>
      <c r="BF340" s="200">
        <f>IF(N340="snížená",J340,0)</f>
        <v>0</v>
      </c>
      <c r="BG340" s="200">
        <f>IF(N340="zákl. přenesená",J340,0)</f>
        <v>0</v>
      </c>
      <c r="BH340" s="200">
        <f>IF(N340="sníž. přenesená",J340,0)</f>
        <v>0</v>
      </c>
      <c r="BI340" s="200">
        <f>IF(N340="nulová",J340,0)</f>
        <v>0</v>
      </c>
      <c r="BJ340" s="17" t="s">
        <v>85</v>
      </c>
      <c r="BK340" s="200">
        <f>ROUND(I340*H340,2)</f>
        <v>0</v>
      </c>
      <c r="BL340" s="17" t="s">
        <v>235</v>
      </c>
      <c r="BM340" s="199" t="s">
        <v>1943</v>
      </c>
    </row>
    <row r="341" spans="1:65" s="2" customFormat="1" ht="21.75" customHeight="1">
      <c r="A341" s="34"/>
      <c r="B341" s="35"/>
      <c r="C341" s="187" t="s">
        <v>955</v>
      </c>
      <c r="D341" s="187" t="s">
        <v>155</v>
      </c>
      <c r="E341" s="188" t="s">
        <v>1944</v>
      </c>
      <c r="F341" s="189" t="s">
        <v>1945</v>
      </c>
      <c r="G341" s="190" t="s">
        <v>198</v>
      </c>
      <c r="H341" s="191">
        <v>50</v>
      </c>
      <c r="I341" s="192"/>
      <c r="J341" s="193">
        <f>ROUND(I341*H341,2)</f>
        <v>0</v>
      </c>
      <c r="K341" s="194"/>
      <c r="L341" s="39"/>
      <c r="M341" s="195" t="s">
        <v>1</v>
      </c>
      <c r="N341" s="196" t="s">
        <v>42</v>
      </c>
      <c r="O341" s="71"/>
      <c r="P341" s="197">
        <f>O341*H341</f>
        <v>0</v>
      </c>
      <c r="Q341" s="197">
        <v>1.0000000000000001E-5</v>
      </c>
      <c r="R341" s="197">
        <f>Q341*H341</f>
        <v>5.0000000000000001E-4</v>
      </c>
      <c r="S341" s="197">
        <v>0</v>
      </c>
      <c r="T341" s="19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235</v>
      </c>
      <c r="AT341" s="199" t="s">
        <v>155</v>
      </c>
      <c r="AU341" s="199" t="s">
        <v>87</v>
      </c>
      <c r="AY341" s="17" t="s">
        <v>152</v>
      </c>
      <c r="BE341" s="200">
        <f>IF(N341="základní",J341,0)</f>
        <v>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7" t="s">
        <v>85</v>
      </c>
      <c r="BK341" s="200">
        <f>ROUND(I341*H341,2)</f>
        <v>0</v>
      </c>
      <c r="BL341" s="17" t="s">
        <v>235</v>
      </c>
      <c r="BM341" s="199" t="s">
        <v>1946</v>
      </c>
    </row>
    <row r="342" spans="1:65" s="2" customFormat="1" ht="24.2" customHeight="1">
      <c r="A342" s="34"/>
      <c r="B342" s="35"/>
      <c r="C342" s="187" t="s">
        <v>961</v>
      </c>
      <c r="D342" s="187" t="s">
        <v>155</v>
      </c>
      <c r="E342" s="188" t="s">
        <v>3673</v>
      </c>
      <c r="F342" s="189" t="s">
        <v>3674</v>
      </c>
      <c r="G342" s="190" t="s">
        <v>307</v>
      </c>
      <c r="H342" s="239"/>
      <c r="I342" s="192"/>
      <c r="J342" s="193">
        <f>ROUND(I342*H342,2)</f>
        <v>0</v>
      </c>
      <c r="K342" s="194"/>
      <c r="L342" s="39"/>
      <c r="M342" s="195" t="s">
        <v>1</v>
      </c>
      <c r="N342" s="196" t="s">
        <v>42</v>
      </c>
      <c r="O342" s="71"/>
      <c r="P342" s="197">
        <f>O342*H342</f>
        <v>0</v>
      </c>
      <c r="Q342" s="197">
        <v>0</v>
      </c>
      <c r="R342" s="197">
        <f>Q342*H342</f>
        <v>0</v>
      </c>
      <c r="S342" s="197">
        <v>0</v>
      </c>
      <c r="T342" s="19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9" t="s">
        <v>235</v>
      </c>
      <c r="AT342" s="199" t="s">
        <v>155</v>
      </c>
      <c r="AU342" s="199" t="s">
        <v>87</v>
      </c>
      <c r="AY342" s="17" t="s">
        <v>152</v>
      </c>
      <c r="BE342" s="200">
        <f>IF(N342="základní",J342,0)</f>
        <v>0</v>
      </c>
      <c r="BF342" s="200">
        <f>IF(N342="snížená",J342,0)</f>
        <v>0</v>
      </c>
      <c r="BG342" s="200">
        <f>IF(N342="zákl. přenesená",J342,0)</f>
        <v>0</v>
      </c>
      <c r="BH342" s="200">
        <f>IF(N342="sníž. přenesená",J342,0)</f>
        <v>0</v>
      </c>
      <c r="BI342" s="200">
        <f>IF(N342="nulová",J342,0)</f>
        <v>0</v>
      </c>
      <c r="BJ342" s="17" t="s">
        <v>85</v>
      </c>
      <c r="BK342" s="200">
        <f>ROUND(I342*H342,2)</f>
        <v>0</v>
      </c>
      <c r="BL342" s="17" t="s">
        <v>235</v>
      </c>
      <c r="BM342" s="199" t="s">
        <v>3675</v>
      </c>
    </row>
    <row r="343" spans="1:65" s="12" customFormat="1" ht="22.9" customHeight="1">
      <c r="B343" s="171"/>
      <c r="C343" s="172"/>
      <c r="D343" s="173" t="s">
        <v>76</v>
      </c>
      <c r="E343" s="185" t="s">
        <v>1950</v>
      </c>
      <c r="F343" s="185" t="s">
        <v>1951</v>
      </c>
      <c r="G343" s="172"/>
      <c r="H343" s="172"/>
      <c r="I343" s="175"/>
      <c r="J343" s="186">
        <f>BK343</f>
        <v>0</v>
      </c>
      <c r="K343" s="172"/>
      <c r="L343" s="177"/>
      <c r="M343" s="178"/>
      <c r="N343" s="179"/>
      <c r="O343" s="179"/>
      <c r="P343" s="180">
        <f>SUM(P344:P359)</f>
        <v>0</v>
      </c>
      <c r="Q343" s="179"/>
      <c r="R343" s="180">
        <f>SUM(R344:R359)</f>
        <v>0.28676000000000001</v>
      </c>
      <c r="S343" s="179"/>
      <c r="T343" s="181">
        <f>SUM(T344:T359)</f>
        <v>0.32933000000000001</v>
      </c>
      <c r="AR343" s="182" t="s">
        <v>87</v>
      </c>
      <c r="AT343" s="183" t="s">
        <v>76</v>
      </c>
      <c r="AU343" s="183" t="s">
        <v>85</v>
      </c>
      <c r="AY343" s="182" t="s">
        <v>152</v>
      </c>
      <c r="BK343" s="184">
        <f>SUM(BK344:BK359)</f>
        <v>0</v>
      </c>
    </row>
    <row r="344" spans="1:65" s="2" customFormat="1" ht="16.5" customHeight="1">
      <c r="A344" s="34"/>
      <c r="B344" s="35"/>
      <c r="C344" s="187" t="s">
        <v>967</v>
      </c>
      <c r="D344" s="187" t="s">
        <v>155</v>
      </c>
      <c r="E344" s="188" t="s">
        <v>1952</v>
      </c>
      <c r="F344" s="189" t="s">
        <v>1953</v>
      </c>
      <c r="G344" s="190" t="s">
        <v>192</v>
      </c>
      <c r="H344" s="191">
        <v>1</v>
      </c>
      <c r="I344" s="192"/>
      <c r="J344" s="193">
        <f t="shared" ref="J344:J350" si="30">ROUND(I344*H344,2)</f>
        <v>0</v>
      </c>
      <c r="K344" s="194"/>
      <c r="L344" s="39"/>
      <c r="M344" s="195" t="s">
        <v>1</v>
      </c>
      <c r="N344" s="196" t="s">
        <v>42</v>
      </c>
      <c r="O344" s="71"/>
      <c r="P344" s="197">
        <f t="shared" ref="P344:P350" si="31">O344*H344</f>
        <v>0</v>
      </c>
      <c r="Q344" s="197">
        <v>0</v>
      </c>
      <c r="R344" s="197">
        <f t="shared" ref="R344:R350" si="32">Q344*H344</f>
        <v>0</v>
      </c>
      <c r="S344" s="197">
        <v>1.933E-2</v>
      </c>
      <c r="T344" s="198">
        <f t="shared" ref="T344:T350" si="33">S344*H344</f>
        <v>1.933E-2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9" t="s">
        <v>235</v>
      </c>
      <c r="AT344" s="199" t="s">
        <v>155</v>
      </c>
      <c r="AU344" s="199" t="s">
        <v>87</v>
      </c>
      <c r="AY344" s="17" t="s">
        <v>152</v>
      </c>
      <c r="BE344" s="200">
        <f t="shared" ref="BE344:BE350" si="34">IF(N344="základní",J344,0)</f>
        <v>0</v>
      </c>
      <c r="BF344" s="200">
        <f t="shared" ref="BF344:BF350" si="35">IF(N344="snížená",J344,0)</f>
        <v>0</v>
      </c>
      <c r="BG344" s="200">
        <f t="shared" ref="BG344:BG350" si="36">IF(N344="zákl. přenesená",J344,0)</f>
        <v>0</v>
      </c>
      <c r="BH344" s="200">
        <f t="shared" ref="BH344:BH350" si="37">IF(N344="sníž. přenesená",J344,0)</f>
        <v>0</v>
      </c>
      <c r="BI344" s="200">
        <f t="shared" ref="BI344:BI350" si="38">IF(N344="nulová",J344,0)</f>
        <v>0</v>
      </c>
      <c r="BJ344" s="17" t="s">
        <v>85</v>
      </c>
      <c r="BK344" s="200">
        <f t="shared" ref="BK344:BK350" si="39">ROUND(I344*H344,2)</f>
        <v>0</v>
      </c>
      <c r="BL344" s="17" t="s">
        <v>235</v>
      </c>
      <c r="BM344" s="199" t="s">
        <v>1954</v>
      </c>
    </row>
    <row r="345" spans="1:65" s="2" customFormat="1" ht="24.2" customHeight="1">
      <c r="A345" s="34"/>
      <c r="B345" s="35"/>
      <c r="C345" s="187" t="s">
        <v>974</v>
      </c>
      <c r="D345" s="187" t="s">
        <v>155</v>
      </c>
      <c r="E345" s="188" t="s">
        <v>3676</v>
      </c>
      <c r="F345" s="189" t="s">
        <v>3677</v>
      </c>
      <c r="G345" s="190" t="s">
        <v>192</v>
      </c>
      <c r="H345" s="191">
        <v>1</v>
      </c>
      <c r="I345" s="192"/>
      <c r="J345" s="193">
        <f t="shared" si="30"/>
        <v>0</v>
      </c>
      <c r="K345" s="194"/>
      <c r="L345" s="39"/>
      <c r="M345" s="195" t="s">
        <v>1</v>
      </c>
      <c r="N345" s="196" t="s">
        <v>42</v>
      </c>
      <c r="O345" s="71"/>
      <c r="P345" s="197">
        <f t="shared" si="31"/>
        <v>0</v>
      </c>
      <c r="Q345" s="197">
        <v>2.894E-2</v>
      </c>
      <c r="R345" s="197">
        <f t="shared" si="32"/>
        <v>2.894E-2</v>
      </c>
      <c r="S345" s="197">
        <v>0</v>
      </c>
      <c r="T345" s="198">
        <f t="shared" si="33"/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9" t="s">
        <v>235</v>
      </c>
      <c r="AT345" s="199" t="s">
        <v>155</v>
      </c>
      <c r="AU345" s="199" t="s">
        <v>87</v>
      </c>
      <c r="AY345" s="17" t="s">
        <v>152</v>
      </c>
      <c r="BE345" s="200">
        <f t="shared" si="34"/>
        <v>0</v>
      </c>
      <c r="BF345" s="200">
        <f t="shared" si="35"/>
        <v>0</v>
      </c>
      <c r="BG345" s="200">
        <f t="shared" si="36"/>
        <v>0</v>
      </c>
      <c r="BH345" s="200">
        <f t="shared" si="37"/>
        <v>0</v>
      </c>
      <c r="BI345" s="200">
        <f t="shared" si="38"/>
        <v>0</v>
      </c>
      <c r="BJ345" s="17" t="s">
        <v>85</v>
      </c>
      <c r="BK345" s="200">
        <f t="shared" si="39"/>
        <v>0</v>
      </c>
      <c r="BL345" s="17" t="s">
        <v>235</v>
      </c>
      <c r="BM345" s="199" t="s">
        <v>3678</v>
      </c>
    </row>
    <row r="346" spans="1:65" s="2" customFormat="1" ht="24.2" customHeight="1">
      <c r="A346" s="34"/>
      <c r="B346" s="35"/>
      <c r="C346" s="187" t="s">
        <v>980</v>
      </c>
      <c r="D346" s="187" t="s">
        <v>155</v>
      </c>
      <c r="E346" s="188" t="s">
        <v>3679</v>
      </c>
      <c r="F346" s="189" t="s">
        <v>3680</v>
      </c>
      <c r="G346" s="190" t="s">
        <v>192</v>
      </c>
      <c r="H346" s="191">
        <v>1</v>
      </c>
      <c r="I346" s="192"/>
      <c r="J346" s="193">
        <f t="shared" si="30"/>
        <v>0</v>
      </c>
      <c r="K346" s="194"/>
      <c r="L346" s="39"/>
      <c r="M346" s="195" t="s">
        <v>1</v>
      </c>
      <c r="N346" s="196" t="s">
        <v>42</v>
      </c>
      <c r="O346" s="71"/>
      <c r="P346" s="197">
        <f t="shared" si="31"/>
        <v>0</v>
      </c>
      <c r="Q346" s="197">
        <v>9.4599999999999997E-3</v>
      </c>
      <c r="R346" s="197">
        <f t="shared" si="32"/>
        <v>9.4599999999999997E-3</v>
      </c>
      <c r="S346" s="197">
        <v>0</v>
      </c>
      <c r="T346" s="198">
        <f t="shared" si="33"/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9" t="s">
        <v>235</v>
      </c>
      <c r="AT346" s="199" t="s">
        <v>155</v>
      </c>
      <c r="AU346" s="199" t="s">
        <v>87</v>
      </c>
      <c r="AY346" s="17" t="s">
        <v>152</v>
      </c>
      <c r="BE346" s="200">
        <f t="shared" si="34"/>
        <v>0</v>
      </c>
      <c r="BF346" s="200">
        <f t="shared" si="35"/>
        <v>0</v>
      </c>
      <c r="BG346" s="200">
        <f t="shared" si="36"/>
        <v>0</v>
      </c>
      <c r="BH346" s="200">
        <f t="shared" si="37"/>
        <v>0</v>
      </c>
      <c r="BI346" s="200">
        <f t="shared" si="38"/>
        <v>0</v>
      </c>
      <c r="BJ346" s="17" t="s">
        <v>85</v>
      </c>
      <c r="BK346" s="200">
        <f t="shared" si="39"/>
        <v>0</v>
      </c>
      <c r="BL346" s="17" t="s">
        <v>235</v>
      </c>
      <c r="BM346" s="199" t="s">
        <v>3681</v>
      </c>
    </row>
    <row r="347" spans="1:65" s="2" customFormat="1" ht="16.5" customHeight="1">
      <c r="A347" s="34"/>
      <c r="B347" s="35"/>
      <c r="C347" s="187" t="s">
        <v>986</v>
      </c>
      <c r="D347" s="187" t="s">
        <v>155</v>
      </c>
      <c r="E347" s="188" t="s">
        <v>3682</v>
      </c>
      <c r="F347" s="189" t="s">
        <v>3683</v>
      </c>
      <c r="G347" s="190" t="s">
        <v>192</v>
      </c>
      <c r="H347" s="191">
        <v>1</v>
      </c>
      <c r="I347" s="192"/>
      <c r="J347" s="193">
        <f t="shared" si="30"/>
        <v>0</v>
      </c>
      <c r="K347" s="194"/>
      <c r="L347" s="39"/>
      <c r="M347" s="195" t="s">
        <v>1</v>
      </c>
      <c r="N347" s="196" t="s">
        <v>42</v>
      </c>
      <c r="O347" s="71"/>
      <c r="P347" s="197">
        <f t="shared" si="31"/>
        <v>0</v>
      </c>
      <c r="Q347" s="197">
        <v>3.4000000000000002E-4</v>
      </c>
      <c r="R347" s="197">
        <f t="shared" si="32"/>
        <v>3.4000000000000002E-4</v>
      </c>
      <c r="S347" s="197">
        <v>0</v>
      </c>
      <c r="T347" s="198">
        <f t="shared" si="33"/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9" t="s">
        <v>235</v>
      </c>
      <c r="AT347" s="199" t="s">
        <v>155</v>
      </c>
      <c r="AU347" s="199" t="s">
        <v>87</v>
      </c>
      <c r="AY347" s="17" t="s">
        <v>152</v>
      </c>
      <c r="BE347" s="200">
        <f t="shared" si="34"/>
        <v>0</v>
      </c>
      <c r="BF347" s="200">
        <f t="shared" si="35"/>
        <v>0</v>
      </c>
      <c r="BG347" s="200">
        <f t="shared" si="36"/>
        <v>0</v>
      </c>
      <c r="BH347" s="200">
        <f t="shared" si="37"/>
        <v>0</v>
      </c>
      <c r="BI347" s="200">
        <f t="shared" si="38"/>
        <v>0</v>
      </c>
      <c r="BJ347" s="17" t="s">
        <v>85</v>
      </c>
      <c r="BK347" s="200">
        <f t="shared" si="39"/>
        <v>0</v>
      </c>
      <c r="BL347" s="17" t="s">
        <v>235</v>
      </c>
      <c r="BM347" s="199" t="s">
        <v>3684</v>
      </c>
    </row>
    <row r="348" spans="1:65" s="2" customFormat="1" ht="24.2" customHeight="1">
      <c r="A348" s="34"/>
      <c r="B348" s="35"/>
      <c r="C348" s="228" t="s">
        <v>991</v>
      </c>
      <c r="D348" s="228" t="s">
        <v>263</v>
      </c>
      <c r="E348" s="229" t="s">
        <v>3685</v>
      </c>
      <c r="F348" s="230" t="s">
        <v>3686</v>
      </c>
      <c r="G348" s="231" t="s">
        <v>170</v>
      </c>
      <c r="H348" s="232">
        <v>1</v>
      </c>
      <c r="I348" s="233"/>
      <c r="J348" s="234">
        <f t="shared" si="30"/>
        <v>0</v>
      </c>
      <c r="K348" s="235"/>
      <c r="L348" s="236"/>
      <c r="M348" s="237" t="s">
        <v>1</v>
      </c>
      <c r="N348" s="238" t="s">
        <v>42</v>
      </c>
      <c r="O348" s="71"/>
      <c r="P348" s="197">
        <f t="shared" si="31"/>
        <v>0</v>
      </c>
      <c r="Q348" s="197">
        <v>8.3000000000000004E-2</v>
      </c>
      <c r="R348" s="197">
        <f t="shared" si="32"/>
        <v>8.3000000000000004E-2</v>
      </c>
      <c r="S348" s="197">
        <v>0</v>
      </c>
      <c r="T348" s="198">
        <f t="shared" si="33"/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9" t="s">
        <v>285</v>
      </c>
      <c r="AT348" s="199" t="s">
        <v>263</v>
      </c>
      <c r="AU348" s="199" t="s">
        <v>87</v>
      </c>
      <c r="AY348" s="17" t="s">
        <v>152</v>
      </c>
      <c r="BE348" s="200">
        <f t="shared" si="34"/>
        <v>0</v>
      </c>
      <c r="BF348" s="200">
        <f t="shared" si="35"/>
        <v>0</v>
      </c>
      <c r="BG348" s="200">
        <f t="shared" si="36"/>
        <v>0</v>
      </c>
      <c r="BH348" s="200">
        <f t="shared" si="37"/>
        <v>0</v>
      </c>
      <c r="BI348" s="200">
        <f t="shared" si="38"/>
        <v>0</v>
      </c>
      <c r="BJ348" s="17" t="s">
        <v>85</v>
      </c>
      <c r="BK348" s="200">
        <f t="shared" si="39"/>
        <v>0</v>
      </c>
      <c r="BL348" s="17" t="s">
        <v>235</v>
      </c>
      <c r="BM348" s="199" t="s">
        <v>3687</v>
      </c>
    </row>
    <row r="349" spans="1:65" s="2" customFormat="1" ht="21.75" customHeight="1">
      <c r="A349" s="34"/>
      <c r="B349" s="35"/>
      <c r="C349" s="187" t="s">
        <v>997</v>
      </c>
      <c r="D349" s="187" t="s">
        <v>155</v>
      </c>
      <c r="E349" s="188" t="s">
        <v>1991</v>
      </c>
      <c r="F349" s="189" t="s">
        <v>1992</v>
      </c>
      <c r="G349" s="190" t="s">
        <v>192</v>
      </c>
      <c r="H349" s="191">
        <v>2</v>
      </c>
      <c r="I349" s="192"/>
      <c r="J349" s="193">
        <f t="shared" si="30"/>
        <v>0</v>
      </c>
      <c r="K349" s="194"/>
      <c r="L349" s="39"/>
      <c r="M349" s="195" t="s">
        <v>1</v>
      </c>
      <c r="N349" s="196" t="s">
        <v>42</v>
      </c>
      <c r="O349" s="71"/>
      <c r="P349" s="197">
        <f t="shared" si="31"/>
        <v>0</v>
      </c>
      <c r="Q349" s="197">
        <v>0</v>
      </c>
      <c r="R349" s="197">
        <f t="shared" si="32"/>
        <v>0</v>
      </c>
      <c r="S349" s="197">
        <v>0.155</v>
      </c>
      <c r="T349" s="198">
        <f t="shared" si="33"/>
        <v>0.31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9" t="s">
        <v>235</v>
      </c>
      <c r="AT349" s="199" t="s">
        <v>155</v>
      </c>
      <c r="AU349" s="199" t="s">
        <v>87</v>
      </c>
      <c r="AY349" s="17" t="s">
        <v>152</v>
      </c>
      <c r="BE349" s="200">
        <f t="shared" si="34"/>
        <v>0</v>
      </c>
      <c r="BF349" s="200">
        <f t="shared" si="35"/>
        <v>0</v>
      </c>
      <c r="BG349" s="200">
        <f t="shared" si="36"/>
        <v>0</v>
      </c>
      <c r="BH349" s="200">
        <f t="shared" si="37"/>
        <v>0</v>
      </c>
      <c r="BI349" s="200">
        <f t="shared" si="38"/>
        <v>0</v>
      </c>
      <c r="BJ349" s="17" t="s">
        <v>85</v>
      </c>
      <c r="BK349" s="200">
        <f t="shared" si="39"/>
        <v>0</v>
      </c>
      <c r="BL349" s="17" t="s">
        <v>235</v>
      </c>
      <c r="BM349" s="199" t="s">
        <v>1993</v>
      </c>
    </row>
    <row r="350" spans="1:65" s="2" customFormat="1" ht="24.2" customHeight="1">
      <c r="A350" s="34"/>
      <c r="B350" s="35"/>
      <c r="C350" s="187" t="s">
        <v>1002</v>
      </c>
      <c r="D350" s="187" t="s">
        <v>155</v>
      </c>
      <c r="E350" s="188" t="s">
        <v>1997</v>
      </c>
      <c r="F350" s="189" t="s">
        <v>1998</v>
      </c>
      <c r="G350" s="190" t="s">
        <v>192</v>
      </c>
      <c r="H350" s="191">
        <v>2</v>
      </c>
      <c r="I350" s="192"/>
      <c r="J350" s="193">
        <f t="shared" si="30"/>
        <v>0</v>
      </c>
      <c r="K350" s="194"/>
      <c r="L350" s="39"/>
      <c r="M350" s="195" t="s">
        <v>1</v>
      </c>
      <c r="N350" s="196" t="s">
        <v>42</v>
      </c>
      <c r="O350" s="71"/>
      <c r="P350" s="197">
        <f t="shared" si="31"/>
        <v>0</v>
      </c>
      <c r="Q350" s="197">
        <v>7.8340000000000007E-2</v>
      </c>
      <c r="R350" s="197">
        <f t="shared" si="32"/>
        <v>0.15668000000000001</v>
      </c>
      <c r="S350" s="197">
        <v>0</v>
      </c>
      <c r="T350" s="198">
        <f t="shared" si="33"/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9" t="s">
        <v>235</v>
      </c>
      <c r="AT350" s="199" t="s">
        <v>155</v>
      </c>
      <c r="AU350" s="199" t="s">
        <v>87</v>
      </c>
      <c r="AY350" s="17" t="s">
        <v>152</v>
      </c>
      <c r="BE350" s="200">
        <f t="shared" si="34"/>
        <v>0</v>
      </c>
      <c r="BF350" s="200">
        <f t="shared" si="35"/>
        <v>0</v>
      </c>
      <c r="BG350" s="200">
        <f t="shared" si="36"/>
        <v>0</v>
      </c>
      <c r="BH350" s="200">
        <f t="shared" si="37"/>
        <v>0</v>
      </c>
      <c r="BI350" s="200">
        <f t="shared" si="38"/>
        <v>0</v>
      </c>
      <c r="BJ350" s="17" t="s">
        <v>85</v>
      </c>
      <c r="BK350" s="200">
        <f t="shared" si="39"/>
        <v>0</v>
      </c>
      <c r="BL350" s="17" t="s">
        <v>235</v>
      </c>
      <c r="BM350" s="199" t="s">
        <v>1999</v>
      </c>
    </row>
    <row r="351" spans="1:65" s="13" customFormat="1" ht="11.25">
      <c r="B351" s="201"/>
      <c r="C351" s="202"/>
      <c r="D351" s="203" t="s">
        <v>161</v>
      </c>
      <c r="E351" s="204" t="s">
        <v>1</v>
      </c>
      <c r="F351" s="205" t="s">
        <v>3688</v>
      </c>
      <c r="G351" s="202"/>
      <c r="H351" s="206">
        <v>2</v>
      </c>
      <c r="I351" s="207"/>
      <c r="J351" s="202"/>
      <c r="K351" s="202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161</v>
      </c>
      <c r="AU351" s="212" t="s">
        <v>87</v>
      </c>
      <c r="AV351" s="13" t="s">
        <v>87</v>
      </c>
      <c r="AW351" s="13" t="s">
        <v>34</v>
      </c>
      <c r="AX351" s="13" t="s">
        <v>85</v>
      </c>
      <c r="AY351" s="212" t="s">
        <v>152</v>
      </c>
    </row>
    <row r="352" spans="1:65" s="2" customFormat="1" ht="21.75" customHeight="1">
      <c r="A352" s="34"/>
      <c r="B352" s="35"/>
      <c r="C352" s="187" t="s">
        <v>1009</v>
      </c>
      <c r="D352" s="187" t="s">
        <v>155</v>
      </c>
      <c r="E352" s="188" t="s">
        <v>2006</v>
      </c>
      <c r="F352" s="189" t="s">
        <v>2007</v>
      </c>
      <c r="G352" s="190" t="s">
        <v>192</v>
      </c>
      <c r="H352" s="191">
        <v>1</v>
      </c>
      <c r="I352" s="192"/>
      <c r="J352" s="193">
        <f t="shared" ref="J352:J359" si="40">ROUND(I352*H352,2)</f>
        <v>0</v>
      </c>
      <c r="K352" s="194"/>
      <c r="L352" s="39"/>
      <c r="M352" s="195" t="s">
        <v>1</v>
      </c>
      <c r="N352" s="196" t="s">
        <v>42</v>
      </c>
      <c r="O352" s="71"/>
      <c r="P352" s="197">
        <f t="shared" ref="P352:P359" si="41">O352*H352</f>
        <v>0</v>
      </c>
      <c r="Q352" s="197">
        <v>1.8E-3</v>
      </c>
      <c r="R352" s="197">
        <f t="shared" ref="R352:R359" si="42">Q352*H352</f>
        <v>1.8E-3</v>
      </c>
      <c r="S352" s="197">
        <v>0</v>
      </c>
      <c r="T352" s="198">
        <f t="shared" ref="T352:T359" si="43"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9" t="s">
        <v>235</v>
      </c>
      <c r="AT352" s="199" t="s">
        <v>155</v>
      </c>
      <c r="AU352" s="199" t="s">
        <v>87</v>
      </c>
      <c r="AY352" s="17" t="s">
        <v>152</v>
      </c>
      <c r="BE352" s="200">
        <f t="shared" ref="BE352:BE359" si="44">IF(N352="základní",J352,0)</f>
        <v>0</v>
      </c>
      <c r="BF352" s="200">
        <f t="shared" ref="BF352:BF359" si="45">IF(N352="snížená",J352,0)</f>
        <v>0</v>
      </c>
      <c r="BG352" s="200">
        <f t="shared" ref="BG352:BG359" si="46">IF(N352="zákl. přenesená",J352,0)</f>
        <v>0</v>
      </c>
      <c r="BH352" s="200">
        <f t="shared" ref="BH352:BH359" si="47">IF(N352="sníž. přenesená",J352,0)</f>
        <v>0</v>
      </c>
      <c r="BI352" s="200">
        <f t="shared" ref="BI352:BI359" si="48">IF(N352="nulová",J352,0)</f>
        <v>0</v>
      </c>
      <c r="BJ352" s="17" t="s">
        <v>85</v>
      </c>
      <c r="BK352" s="200">
        <f t="shared" ref="BK352:BK359" si="49">ROUND(I352*H352,2)</f>
        <v>0</v>
      </c>
      <c r="BL352" s="17" t="s">
        <v>235</v>
      </c>
      <c r="BM352" s="199" t="s">
        <v>2008</v>
      </c>
    </row>
    <row r="353" spans="1:65" s="2" customFormat="1" ht="16.5" customHeight="1">
      <c r="A353" s="34"/>
      <c r="B353" s="35"/>
      <c r="C353" s="187" t="s">
        <v>1013</v>
      </c>
      <c r="D353" s="187" t="s">
        <v>155</v>
      </c>
      <c r="E353" s="188" t="s">
        <v>3689</v>
      </c>
      <c r="F353" s="189" t="s">
        <v>3690</v>
      </c>
      <c r="G353" s="190" t="s">
        <v>192</v>
      </c>
      <c r="H353" s="191">
        <v>1</v>
      </c>
      <c r="I353" s="192"/>
      <c r="J353" s="193">
        <f t="shared" si="40"/>
        <v>0</v>
      </c>
      <c r="K353" s="194"/>
      <c r="L353" s="39"/>
      <c r="M353" s="195" t="s">
        <v>1</v>
      </c>
      <c r="N353" s="196" t="s">
        <v>42</v>
      </c>
      <c r="O353" s="71"/>
      <c r="P353" s="197">
        <f t="shared" si="41"/>
        <v>0</v>
      </c>
      <c r="Q353" s="197">
        <v>2.14E-3</v>
      </c>
      <c r="R353" s="197">
        <f t="shared" si="42"/>
        <v>2.14E-3</v>
      </c>
      <c r="S353" s="197">
        <v>0</v>
      </c>
      <c r="T353" s="198">
        <f t="shared" si="43"/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9" t="s">
        <v>235</v>
      </c>
      <c r="AT353" s="199" t="s">
        <v>155</v>
      </c>
      <c r="AU353" s="199" t="s">
        <v>87</v>
      </c>
      <c r="AY353" s="17" t="s">
        <v>152</v>
      </c>
      <c r="BE353" s="200">
        <f t="shared" si="44"/>
        <v>0</v>
      </c>
      <c r="BF353" s="200">
        <f t="shared" si="45"/>
        <v>0</v>
      </c>
      <c r="BG353" s="200">
        <f t="shared" si="46"/>
        <v>0</v>
      </c>
      <c r="BH353" s="200">
        <f t="shared" si="47"/>
        <v>0</v>
      </c>
      <c r="BI353" s="200">
        <f t="shared" si="48"/>
        <v>0</v>
      </c>
      <c r="BJ353" s="17" t="s">
        <v>85</v>
      </c>
      <c r="BK353" s="200">
        <f t="shared" si="49"/>
        <v>0</v>
      </c>
      <c r="BL353" s="17" t="s">
        <v>235</v>
      </c>
      <c r="BM353" s="199" t="s">
        <v>3691</v>
      </c>
    </row>
    <row r="354" spans="1:65" s="2" customFormat="1" ht="16.5" customHeight="1">
      <c r="A354" s="34"/>
      <c r="B354" s="35"/>
      <c r="C354" s="187" t="s">
        <v>1018</v>
      </c>
      <c r="D354" s="187" t="s">
        <v>155</v>
      </c>
      <c r="E354" s="188" t="s">
        <v>2019</v>
      </c>
      <c r="F354" s="189" t="s">
        <v>2020</v>
      </c>
      <c r="G354" s="190" t="s">
        <v>170</v>
      </c>
      <c r="H354" s="191">
        <v>1</v>
      </c>
      <c r="I354" s="192"/>
      <c r="J354" s="193">
        <f t="shared" si="40"/>
        <v>0</v>
      </c>
      <c r="K354" s="194"/>
      <c r="L354" s="39"/>
      <c r="M354" s="195" t="s">
        <v>1</v>
      </c>
      <c r="N354" s="196" t="s">
        <v>42</v>
      </c>
      <c r="O354" s="71"/>
      <c r="P354" s="197">
        <f t="shared" si="41"/>
        <v>0</v>
      </c>
      <c r="Q354" s="197">
        <v>2.3000000000000001E-4</v>
      </c>
      <c r="R354" s="197">
        <f t="shared" si="42"/>
        <v>2.3000000000000001E-4</v>
      </c>
      <c r="S354" s="197">
        <v>0</v>
      </c>
      <c r="T354" s="198">
        <f t="shared" si="43"/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9" t="s">
        <v>235</v>
      </c>
      <c r="AT354" s="199" t="s">
        <v>155</v>
      </c>
      <c r="AU354" s="199" t="s">
        <v>87</v>
      </c>
      <c r="AY354" s="17" t="s">
        <v>152</v>
      </c>
      <c r="BE354" s="200">
        <f t="shared" si="44"/>
        <v>0</v>
      </c>
      <c r="BF354" s="200">
        <f t="shared" si="45"/>
        <v>0</v>
      </c>
      <c r="BG354" s="200">
        <f t="shared" si="46"/>
        <v>0</v>
      </c>
      <c r="BH354" s="200">
        <f t="shared" si="47"/>
        <v>0</v>
      </c>
      <c r="BI354" s="200">
        <f t="shared" si="48"/>
        <v>0</v>
      </c>
      <c r="BJ354" s="17" t="s">
        <v>85</v>
      </c>
      <c r="BK354" s="200">
        <f t="shared" si="49"/>
        <v>0</v>
      </c>
      <c r="BL354" s="17" t="s">
        <v>235</v>
      </c>
      <c r="BM354" s="199" t="s">
        <v>2021</v>
      </c>
    </row>
    <row r="355" spans="1:65" s="2" customFormat="1" ht="24.2" customHeight="1">
      <c r="A355" s="34"/>
      <c r="B355" s="35"/>
      <c r="C355" s="187" t="s">
        <v>1024</v>
      </c>
      <c r="D355" s="187" t="s">
        <v>155</v>
      </c>
      <c r="E355" s="188" t="s">
        <v>2025</v>
      </c>
      <c r="F355" s="189" t="s">
        <v>2026</v>
      </c>
      <c r="G355" s="190" t="s">
        <v>170</v>
      </c>
      <c r="H355" s="191">
        <v>1</v>
      </c>
      <c r="I355" s="192"/>
      <c r="J355" s="193">
        <f t="shared" si="40"/>
        <v>0</v>
      </c>
      <c r="K355" s="194"/>
      <c r="L355" s="39"/>
      <c r="M355" s="195" t="s">
        <v>1</v>
      </c>
      <c r="N355" s="196" t="s">
        <v>42</v>
      </c>
      <c r="O355" s="71"/>
      <c r="P355" s="197">
        <f t="shared" si="41"/>
        <v>0</v>
      </c>
      <c r="Q355" s="197">
        <v>7.5000000000000002E-4</v>
      </c>
      <c r="R355" s="197">
        <f t="shared" si="42"/>
        <v>7.5000000000000002E-4</v>
      </c>
      <c r="S355" s="197">
        <v>0</v>
      </c>
      <c r="T355" s="198">
        <f t="shared" si="43"/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9" t="s">
        <v>235</v>
      </c>
      <c r="AT355" s="199" t="s">
        <v>155</v>
      </c>
      <c r="AU355" s="199" t="s">
        <v>87</v>
      </c>
      <c r="AY355" s="17" t="s">
        <v>152</v>
      </c>
      <c r="BE355" s="200">
        <f t="shared" si="44"/>
        <v>0</v>
      </c>
      <c r="BF355" s="200">
        <f t="shared" si="45"/>
        <v>0</v>
      </c>
      <c r="BG355" s="200">
        <f t="shared" si="46"/>
        <v>0</v>
      </c>
      <c r="BH355" s="200">
        <f t="shared" si="47"/>
        <v>0</v>
      </c>
      <c r="BI355" s="200">
        <f t="shared" si="48"/>
        <v>0</v>
      </c>
      <c r="BJ355" s="17" t="s">
        <v>85</v>
      </c>
      <c r="BK355" s="200">
        <f t="shared" si="49"/>
        <v>0</v>
      </c>
      <c r="BL355" s="17" t="s">
        <v>235</v>
      </c>
      <c r="BM355" s="199" t="s">
        <v>2027</v>
      </c>
    </row>
    <row r="356" spans="1:65" s="2" customFormat="1" ht="21.75" customHeight="1">
      <c r="A356" s="34"/>
      <c r="B356" s="35"/>
      <c r="C356" s="187" t="s">
        <v>1030</v>
      </c>
      <c r="D356" s="187" t="s">
        <v>155</v>
      </c>
      <c r="E356" s="188" t="s">
        <v>2034</v>
      </c>
      <c r="F356" s="189" t="s">
        <v>2035</v>
      </c>
      <c r="G356" s="190" t="s">
        <v>170</v>
      </c>
      <c r="H356" s="191">
        <v>1</v>
      </c>
      <c r="I356" s="192"/>
      <c r="J356" s="193">
        <f t="shared" si="40"/>
        <v>0</v>
      </c>
      <c r="K356" s="194"/>
      <c r="L356" s="39"/>
      <c r="M356" s="195" t="s">
        <v>1</v>
      </c>
      <c r="N356" s="196" t="s">
        <v>42</v>
      </c>
      <c r="O356" s="71"/>
      <c r="P356" s="197">
        <f t="shared" si="41"/>
        <v>0</v>
      </c>
      <c r="Q356" s="197">
        <v>1.5E-3</v>
      </c>
      <c r="R356" s="197">
        <f t="shared" si="42"/>
        <v>1.5E-3</v>
      </c>
      <c r="S356" s="197">
        <v>0</v>
      </c>
      <c r="T356" s="198">
        <f t="shared" si="43"/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9" t="s">
        <v>159</v>
      </c>
      <c r="AT356" s="199" t="s">
        <v>155</v>
      </c>
      <c r="AU356" s="199" t="s">
        <v>87</v>
      </c>
      <c r="AY356" s="17" t="s">
        <v>152</v>
      </c>
      <c r="BE356" s="200">
        <f t="shared" si="44"/>
        <v>0</v>
      </c>
      <c r="BF356" s="200">
        <f t="shared" si="45"/>
        <v>0</v>
      </c>
      <c r="BG356" s="200">
        <f t="shared" si="46"/>
        <v>0</v>
      </c>
      <c r="BH356" s="200">
        <f t="shared" si="47"/>
        <v>0</v>
      </c>
      <c r="BI356" s="200">
        <f t="shared" si="48"/>
        <v>0</v>
      </c>
      <c r="BJ356" s="17" t="s">
        <v>85</v>
      </c>
      <c r="BK356" s="200">
        <f t="shared" si="49"/>
        <v>0</v>
      </c>
      <c r="BL356" s="17" t="s">
        <v>159</v>
      </c>
      <c r="BM356" s="199" t="s">
        <v>2036</v>
      </c>
    </row>
    <row r="357" spans="1:65" s="2" customFormat="1" ht="16.5" customHeight="1">
      <c r="A357" s="34"/>
      <c r="B357" s="35"/>
      <c r="C357" s="187" t="s">
        <v>1036</v>
      </c>
      <c r="D357" s="187" t="s">
        <v>155</v>
      </c>
      <c r="E357" s="188" t="s">
        <v>2037</v>
      </c>
      <c r="F357" s="189" t="s">
        <v>2038</v>
      </c>
      <c r="G357" s="190" t="s">
        <v>170</v>
      </c>
      <c r="H357" s="191">
        <v>1</v>
      </c>
      <c r="I357" s="192"/>
      <c r="J357" s="193">
        <f t="shared" si="40"/>
        <v>0</v>
      </c>
      <c r="K357" s="194"/>
      <c r="L357" s="39"/>
      <c r="M357" s="195" t="s">
        <v>1</v>
      </c>
      <c r="N357" s="196" t="s">
        <v>42</v>
      </c>
      <c r="O357" s="71"/>
      <c r="P357" s="197">
        <f t="shared" si="41"/>
        <v>0</v>
      </c>
      <c r="Q357" s="197">
        <v>1.2999999999999999E-3</v>
      </c>
      <c r="R357" s="197">
        <f t="shared" si="42"/>
        <v>1.2999999999999999E-3</v>
      </c>
      <c r="S357" s="197">
        <v>0</v>
      </c>
      <c r="T357" s="198">
        <f t="shared" si="43"/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9" t="s">
        <v>159</v>
      </c>
      <c r="AT357" s="199" t="s">
        <v>155</v>
      </c>
      <c r="AU357" s="199" t="s">
        <v>87</v>
      </c>
      <c r="AY357" s="17" t="s">
        <v>152</v>
      </c>
      <c r="BE357" s="200">
        <f t="shared" si="44"/>
        <v>0</v>
      </c>
      <c r="BF357" s="200">
        <f t="shared" si="45"/>
        <v>0</v>
      </c>
      <c r="BG357" s="200">
        <f t="shared" si="46"/>
        <v>0</v>
      </c>
      <c r="BH357" s="200">
        <f t="shared" si="47"/>
        <v>0</v>
      </c>
      <c r="BI357" s="200">
        <f t="shared" si="48"/>
        <v>0</v>
      </c>
      <c r="BJ357" s="17" t="s">
        <v>85</v>
      </c>
      <c r="BK357" s="200">
        <f t="shared" si="49"/>
        <v>0</v>
      </c>
      <c r="BL357" s="17" t="s">
        <v>159</v>
      </c>
      <c r="BM357" s="199" t="s">
        <v>2039</v>
      </c>
    </row>
    <row r="358" spans="1:65" s="2" customFormat="1" ht="16.5" customHeight="1">
      <c r="A358" s="34"/>
      <c r="B358" s="35"/>
      <c r="C358" s="187" t="s">
        <v>1040</v>
      </c>
      <c r="D358" s="187" t="s">
        <v>155</v>
      </c>
      <c r="E358" s="188" t="s">
        <v>2052</v>
      </c>
      <c r="F358" s="189" t="s">
        <v>2053</v>
      </c>
      <c r="G358" s="190" t="s">
        <v>170</v>
      </c>
      <c r="H358" s="191">
        <v>2</v>
      </c>
      <c r="I358" s="192"/>
      <c r="J358" s="193">
        <f t="shared" si="40"/>
        <v>0</v>
      </c>
      <c r="K358" s="194"/>
      <c r="L358" s="39"/>
      <c r="M358" s="195" t="s">
        <v>1</v>
      </c>
      <c r="N358" s="196" t="s">
        <v>42</v>
      </c>
      <c r="O358" s="71"/>
      <c r="P358" s="197">
        <f t="shared" si="41"/>
        <v>0</v>
      </c>
      <c r="Q358" s="197">
        <v>3.1E-4</v>
      </c>
      <c r="R358" s="197">
        <f t="shared" si="42"/>
        <v>6.2E-4</v>
      </c>
      <c r="S358" s="197">
        <v>0</v>
      </c>
      <c r="T358" s="198">
        <f t="shared" si="43"/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9" t="s">
        <v>235</v>
      </c>
      <c r="AT358" s="199" t="s">
        <v>155</v>
      </c>
      <c r="AU358" s="199" t="s">
        <v>87</v>
      </c>
      <c r="AY358" s="17" t="s">
        <v>152</v>
      </c>
      <c r="BE358" s="200">
        <f t="shared" si="44"/>
        <v>0</v>
      </c>
      <c r="BF358" s="200">
        <f t="shared" si="45"/>
        <v>0</v>
      </c>
      <c r="BG358" s="200">
        <f t="shared" si="46"/>
        <v>0</v>
      </c>
      <c r="BH358" s="200">
        <f t="shared" si="47"/>
        <v>0</v>
      </c>
      <c r="BI358" s="200">
        <f t="shared" si="48"/>
        <v>0</v>
      </c>
      <c r="BJ358" s="17" t="s">
        <v>85</v>
      </c>
      <c r="BK358" s="200">
        <f t="shared" si="49"/>
        <v>0</v>
      </c>
      <c r="BL358" s="17" t="s">
        <v>235</v>
      </c>
      <c r="BM358" s="199" t="s">
        <v>2054</v>
      </c>
    </row>
    <row r="359" spans="1:65" s="2" customFormat="1" ht="24.2" customHeight="1">
      <c r="A359" s="34"/>
      <c r="B359" s="35"/>
      <c r="C359" s="187" t="s">
        <v>1044</v>
      </c>
      <c r="D359" s="187" t="s">
        <v>155</v>
      </c>
      <c r="E359" s="188" t="s">
        <v>3692</v>
      </c>
      <c r="F359" s="189" t="s">
        <v>3693</v>
      </c>
      <c r="G359" s="190" t="s">
        <v>307</v>
      </c>
      <c r="H359" s="239"/>
      <c r="I359" s="192"/>
      <c r="J359" s="193">
        <f t="shared" si="40"/>
        <v>0</v>
      </c>
      <c r="K359" s="194"/>
      <c r="L359" s="39"/>
      <c r="M359" s="195" t="s">
        <v>1</v>
      </c>
      <c r="N359" s="196" t="s">
        <v>42</v>
      </c>
      <c r="O359" s="71"/>
      <c r="P359" s="197">
        <f t="shared" si="41"/>
        <v>0</v>
      </c>
      <c r="Q359" s="197">
        <v>0</v>
      </c>
      <c r="R359" s="197">
        <f t="shared" si="42"/>
        <v>0</v>
      </c>
      <c r="S359" s="197">
        <v>0</v>
      </c>
      <c r="T359" s="198">
        <f t="shared" si="43"/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9" t="s">
        <v>235</v>
      </c>
      <c r="AT359" s="199" t="s">
        <v>155</v>
      </c>
      <c r="AU359" s="199" t="s">
        <v>87</v>
      </c>
      <c r="AY359" s="17" t="s">
        <v>152</v>
      </c>
      <c r="BE359" s="200">
        <f t="shared" si="44"/>
        <v>0</v>
      </c>
      <c r="BF359" s="200">
        <f t="shared" si="45"/>
        <v>0</v>
      </c>
      <c r="BG359" s="200">
        <f t="shared" si="46"/>
        <v>0</v>
      </c>
      <c r="BH359" s="200">
        <f t="shared" si="47"/>
        <v>0</v>
      </c>
      <c r="BI359" s="200">
        <f t="shared" si="48"/>
        <v>0</v>
      </c>
      <c r="BJ359" s="17" t="s">
        <v>85</v>
      </c>
      <c r="BK359" s="200">
        <f t="shared" si="49"/>
        <v>0</v>
      </c>
      <c r="BL359" s="17" t="s">
        <v>235</v>
      </c>
      <c r="BM359" s="199" t="s">
        <v>3694</v>
      </c>
    </row>
    <row r="360" spans="1:65" s="12" customFormat="1" ht="22.9" customHeight="1">
      <c r="B360" s="171"/>
      <c r="C360" s="172"/>
      <c r="D360" s="173" t="s">
        <v>76</v>
      </c>
      <c r="E360" s="185" t="s">
        <v>2069</v>
      </c>
      <c r="F360" s="185" t="s">
        <v>2070</v>
      </c>
      <c r="G360" s="172"/>
      <c r="H360" s="172"/>
      <c r="I360" s="175"/>
      <c r="J360" s="186">
        <f>BK360</f>
        <v>0</v>
      </c>
      <c r="K360" s="172"/>
      <c r="L360" s="177"/>
      <c r="M360" s="178"/>
      <c r="N360" s="179"/>
      <c r="O360" s="179"/>
      <c r="P360" s="180">
        <f>SUM(P361:P363)</f>
        <v>0</v>
      </c>
      <c r="Q360" s="179"/>
      <c r="R360" s="180">
        <f>SUM(R361:R363)</f>
        <v>3.4360000000000002E-2</v>
      </c>
      <c r="S360" s="179"/>
      <c r="T360" s="181">
        <f>SUM(T361:T363)</f>
        <v>0</v>
      </c>
      <c r="AR360" s="182" t="s">
        <v>87</v>
      </c>
      <c r="AT360" s="183" t="s">
        <v>76</v>
      </c>
      <c r="AU360" s="183" t="s">
        <v>85</v>
      </c>
      <c r="AY360" s="182" t="s">
        <v>152</v>
      </c>
      <c r="BK360" s="184">
        <f>SUM(BK361:BK363)</f>
        <v>0</v>
      </c>
    </row>
    <row r="361" spans="1:65" s="2" customFormat="1" ht="16.5" customHeight="1">
      <c r="A361" s="34"/>
      <c r="B361" s="35"/>
      <c r="C361" s="187" t="s">
        <v>1048</v>
      </c>
      <c r="D361" s="187" t="s">
        <v>155</v>
      </c>
      <c r="E361" s="188" t="s">
        <v>2071</v>
      </c>
      <c r="F361" s="189" t="s">
        <v>2072</v>
      </c>
      <c r="G361" s="190" t="s">
        <v>170</v>
      </c>
      <c r="H361" s="191">
        <v>2</v>
      </c>
      <c r="I361" s="192"/>
      <c r="J361" s="193">
        <f>ROUND(I361*H361,2)</f>
        <v>0</v>
      </c>
      <c r="K361" s="194"/>
      <c r="L361" s="39"/>
      <c r="M361" s="195" t="s">
        <v>1</v>
      </c>
      <c r="N361" s="196" t="s">
        <v>42</v>
      </c>
      <c r="O361" s="71"/>
      <c r="P361" s="197">
        <f>O361*H361</f>
        <v>0</v>
      </c>
      <c r="Q361" s="197">
        <v>5.1799999999999997E-3</v>
      </c>
      <c r="R361" s="197">
        <f>Q361*H361</f>
        <v>1.0359999999999999E-2</v>
      </c>
      <c r="S361" s="197">
        <v>0</v>
      </c>
      <c r="T361" s="19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9" t="s">
        <v>235</v>
      </c>
      <c r="AT361" s="199" t="s">
        <v>155</v>
      </c>
      <c r="AU361" s="199" t="s">
        <v>87</v>
      </c>
      <c r="AY361" s="17" t="s">
        <v>152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7" t="s">
        <v>85</v>
      </c>
      <c r="BK361" s="200">
        <f>ROUND(I361*H361,2)</f>
        <v>0</v>
      </c>
      <c r="BL361" s="17" t="s">
        <v>235</v>
      </c>
      <c r="BM361" s="199" t="s">
        <v>2073</v>
      </c>
    </row>
    <row r="362" spans="1:65" s="2" customFormat="1" ht="16.5" customHeight="1">
      <c r="A362" s="34"/>
      <c r="B362" s="35"/>
      <c r="C362" s="228" t="s">
        <v>1052</v>
      </c>
      <c r="D362" s="228" t="s">
        <v>263</v>
      </c>
      <c r="E362" s="229" t="s">
        <v>2074</v>
      </c>
      <c r="F362" s="230" t="s">
        <v>2075</v>
      </c>
      <c r="G362" s="231" t="s">
        <v>170</v>
      </c>
      <c r="H362" s="232">
        <v>2</v>
      </c>
      <c r="I362" s="233"/>
      <c r="J362" s="234">
        <f>ROUND(I362*H362,2)</f>
        <v>0</v>
      </c>
      <c r="K362" s="235"/>
      <c r="L362" s="236"/>
      <c r="M362" s="237" t="s">
        <v>1</v>
      </c>
      <c r="N362" s="238" t="s">
        <v>42</v>
      </c>
      <c r="O362" s="71"/>
      <c r="P362" s="197">
        <f>O362*H362</f>
        <v>0</v>
      </c>
      <c r="Q362" s="197">
        <v>1.2E-2</v>
      </c>
      <c r="R362" s="197">
        <f>Q362*H362</f>
        <v>2.4E-2</v>
      </c>
      <c r="S362" s="197">
        <v>0</v>
      </c>
      <c r="T362" s="19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9" t="s">
        <v>179</v>
      </c>
      <c r="AT362" s="199" t="s">
        <v>263</v>
      </c>
      <c r="AU362" s="199" t="s">
        <v>87</v>
      </c>
      <c r="AY362" s="17" t="s">
        <v>152</v>
      </c>
      <c r="BE362" s="200">
        <f>IF(N362="základní",J362,0)</f>
        <v>0</v>
      </c>
      <c r="BF362" s="200">
        <f>IF(N362="snížená",J362,0)</f>
        <v>0</v>
      </c>
      <c r="BG362" s="200">
        <f>IF(N362="zákl. přenesená",J362,0)</f>
        <v>0</v>
      </c>
      <c r="BH362" s="200">
        <f>IF(N362="sníž. přenesená",J362,0)</f>
        <v>0</v>
      </c>
      <c r="BI362" s="200">
        <f>IF(N362="nulová",J362,0)</f>
        <v>0</v>
      </c>
      <c r="BJ362" s="17" t="s">
        <v>85</v>
      </c>
      <c r="BK362" s="200">
        <f>ROUND(I362*H362,2)</f>
        <v>0</v>
      </c>
      <c r="BL362" s="17" t="s">
        <v>179</v>
      </c>
      <c r="BM362" s="199" t="s">
        <v>2076</v>
      </c>
    </row>
    <row r="363" spans="1:65" s="2" customFormat="1" ht="24.2" customHeight="1">
      <c r="A363" s="34"/>
      <c r="B363" s="35"/>
      <c r="C363" s="187" t="s">
        <v>1056</v>
      </c>
      <c r="D363" s="187" t="s">
        <v>155</v>
      </c>
      <c r="E363" s="188" t="s">
        <v>2077</v>
      </c>
      <c r="F363" s="189" t="s">
        <v>2078</v>
      </c>
      <c r="G363" s="190" t="s">
        <v>178</v>
      </c>
      <c r="H363" s="191">
        <v>1</v>
      </c>
      <c r="I363" s="192"/>
      <c r="J363" s="193">
        <f>ROUND(I363*H363,2)</f>
        <v>0</v>
      </c>
      <c r="K363" s="194"/>
      <c r="L363" s="39"/>
      <c r="M363" s="195" t="s">
        <v>1</v>
      </c>
      <c r="N363" s="196" t="s">
        <v>42</v>
      </c>
      <c r="O363" s="71"/>
      <c r="P363" s="197">
        <f>O363*H363</f>
        <v>0</v>
      </c>
      <c r="Q363" s="197">
        <v>0</v>
      </c>
      <c r="R363" s="197">
        <f>Q363*H363</f>
        <v>0</v>
      </c>
      <c r="S363" s="197">
        <v>0</v>
      </c>
      <c r="T363" s="19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9" t="s">
        <v>179</v>
      </c>
      <c r="AT363" s="199" t="s">
        <v>155</v>
      </c>
      <c r="AU363" s="199" t="s">
        <v>87</v>
      </c>
      <c r="AY363" s="17" t="s">
        <v>152</v>
      </c>
      <c r="BE363" s="200">
        <f>IF(N363="základní",J363,0)</f>
        <v>0</v>
      </c>
      <c r="BF363" s="200">
        <f>IF(N363="snížená",J363,0)</f>
        <v>0</v>
      </c>
      <c r="BG363" s="200">
        <f>IF(N363="zákl. přenesená",J363,0)</f>
        <v>0</v>
      </c>
      <c r="BH363" s="200">
        <f>IF(N363="sníž. přenesená",J363,0)</f>
        <v>0</v>
      </c>
      <c r="BI363" s="200">
        <f>IF(N363="nulová",J363,0)</f>
        <v>0</v>
      </c>
      <c r="BJ363" s="17" t="s">
        <v>85</v>
      </c>
      <c r="BK363" s="200">
        <f>ROUND(I363*H363,2)</f>
        <v>0</v>
      </c>
      <c r="BL363" s="17" t="s">
        <v>179</v>
      </c>
      <c r="BM363" s="199" t="s">
        <v>2079</v>
      </c>
    </row>
    <row r="364" spans="1:65" s="12" customFormat="1" ht="22.9" customHeight="1">
      <c r="B364" s="171"/>
      <c r="C364" s="172"/>
      <c r="D364" s="173" t="s">
        <v>76</v>
      </c>
      <c r="E364" s="185" t="s">
        <v>2080</v>
      </c>
      <c r="F364" s="185" t="s">
        <v>2081</v>
      </c>
      <c r="G364" s="172"/>
      <c r="H364" s="172"/>
      <c r="I364" s="175"/>
      <c r="J364" s="186">
        <f>BK364</f>
        <v>0</v>
      </c>
      <c r="K364" s="172"/>
      <c r="L364" s="177"/>
      <c r="M364" s="178"/>
      <c r="N364" s="179"/>
      <c r="O364" s="179"/>
      <c r="P364" s="180">
        <f>SUM(P365:P370)</f>
        <v>0</v>
      </c>
      <c r="Q364" s="179"/>
      <c r="R364" s="180">
        <f>SUM(R365:R370)</f>
        <v>0.12461</v>
      </c>
      <c r="S364" s="179"/>
      <c r="T364" s="181">
        <f>SUM(T365:T370)</f>
        <v>0.22625000000000001</v>
      </c>
      <c r="AR364" s="182" t="s">
        <v>87</v>
      </c>
      <c r="AT364" s="183" t="s">
        <v>76</v>
      </c>
      <c r="AU364" s="183" t="s">
        <v>85</v>
      </c>
      <c r="AY364" s="182" t="s">
        <v>152</v>
      </c>
      <c r="BK364" s="184">
        <f>SUM(BK365:BK370)</f>
        <v>0</v>
      </c>
    </row>
    <row r="365" spans="1:65" s="2" customFormat="1" ht="24.2" customHeight="1">
      <c r="A365" s="34"/>
      <c r="B365" s="35"/>
      <c r="C365" s="187" t="s">
        <v>1062</v>
      </c>
      <c r="D365" s="187" t="s">
        <v>155</v>
      </c>
      <c r="E365" s="188" t="s">
        <v>2082</v>
      </c>
      <c r="F365" s="189" t="s">
        <v>3695</v>
      </c>
      <c r="G365" s="190" t="s">
        <v>170</v>
      </c>
      <c r="H365" s="191">
        <v>1</v>
      </c>
      <c r="I365" s="192"/>
      <c r="J365" s="193">
        <f>ROUND(I365*H365,2)</f>
        <v>0</v>
      </c>
      <c r="K365" s="194"/>
      <c r="L365" s="39"/>
      <c r="M365" s="195" t="s">
        <v>1</v>
      </c>
      <c r="N365" s="196" t="s">
        <v>42</v>
      </c>
      <c r="O365" s="71"/>
      <c r="P365" s="197">
        <f>O365*H365</f>
        <v>0</v>
      </c>
      <c r="Q365" s="197">
        <v>1.7000000000000001E-4</v>
      </c>
      <c r="R365" s="197">
        <f>Q365*H365</f>
        <v>1.7000000000000001E-4</v>
      </c>
      <c r="S365" s="197">
        <v>0.22625000000000001</v>
      </c>
      <c r="T365" s="198">
        <f>S365*H365</f>
        <v>0.22625000000000001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9" t="s">
        <v>235</v>
      </c>
      <c r="AT365" s="199" t="s">
        <v>155</v>
      </c>
      <c r="AU365" s="199" t="s">
        <v>87</v>
      </c>
      <c r="AY365" s="17" t="s">
        <v>152</v>
      </c>
      <c r="BE365" s="200">
        <f>IF(N365="základní",J365,0)</f>
        <v>0</v>
      </c>
      <c r="BF365" s="200">
        <f>IF(N365="snížená",J365,0)</f>
        <v>0</v>
      </c>
      <c r="BG365" s="200">
        <f>IF(N365="zákl. přenesená",J365,0)</f>
        <v>0</v>
      </c>
      <c r="BH365" s="200">
        <f>IF(N365="sníž. přenesená",J365,0)</f>
        <v>0</v>
      </c>
      <c r="BI365" s="200">
        <f>IF(N365="nulová",J365,0)</f>
        <v>0</v>
      </c>
      <c r="BJ365" s="17" t="s">
        <v>85</v>
      </c>
      <c r="BK365" s="200">
        <f>ROUND(I365*H365,2)</f>
        <v>0</v>
      </c>
      <c r="BL365" s="17" t="s">
        <v>235</v>
      </c>
      <c r="BM365" s="199" t="s">
        <v>2084</v>
      </c>
    </row>
    <row r="366" spans="1:65" s="13" customFormat="1" ht="11.25">
      <c r="B366" s="201"/>
      <c r="C366" s="202"/>
      <c r="D366" s="203" t="s">
        <v>161</v>
      </c>
      <c r="E366" s="204" t="s">
        <v>1</v>
      </c>
      <c r="F366" s="205" t="s">
        <v>3696</v>
      </c>
      <c r="G366" s="202"/>
      <c r="H366" s="206">
        <v>1</v>
      </c>
      <c r="I366" s="207"/>
      <c r="J366" s="202"/>
      <c r="K366" s="202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161</v>
      </c>
      <c r="AU366" s="212" t="s">
        <v>87</v>
      </c>
      <c r="AV366" s="13" t="s">
        <v>87</v>
      </c>
      <c r="AW366" s="13" t="s">
        <v>34</v>
      </c>
      <c r="AX366" s="13" t="s">
        <v>85</v>
      </c>
      <c r="AY366" s="212" t="s">
        <v>152</v>
      </c>
    </row>
    <row r="367" spans="1:65" s="2" customFormat="1" ht="24.2" customHeight="1">
      <c r="A367" s="34"/>
      <c r="B367" s="35"/>
      <c r="C367" s="187" t="s">
        <v>1066</v>
      </c>
      <c r="D367" s="187" t="s">
        <v>155</v>
      </c>
      <c r="E367" s="188" t="s">
        <v>2088</v>
      </c>
      <c r="F367" s="189" t="s">
        <v>2089</v>
      </c>
      <c r="G367" s="190" t="s">
        <v>170</v>
      </c>
      <c r="H367" s="191">
        <v>1</v>
      </c>
      <c r="I367" s="192"/>
      <c r="J367" s="193">
        <f>ROUND(I367*H367,2)</f>
        <v>0</v>
      </c>
      <c r="K367" s="194"/>
      <c r="L367" s="39"/>
      <c r="M367" s="195" t="s">
        <v>1</v>
      </c>
      <c r="N367" s="196" t="s">
        <v>42</v>
      </c>
      <c r="O367" s="71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9" t="s">
        <v>235</v>
      </c>
      <c r="AT367" s="199" t="s">
        <v>155</v>
      </c>
      <c r="AU367" s="199" t="s">
        <v>87</v>
      </c>
      <c r="AY367" s="17" t="s">
        <v>152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7" t="s">
        <v>85</v>
      </c>
      <c r="BK367" s="200">
        <f>ROUND(I367*H367,2)</f>
        <v>0</v>
      </c>
      <c r="BL367" s="17" t="s">
        <v>235</v>
      </c>
      <c r="BM367" s="199" t="s">
        <v>3697</v>
      </c>
    </row>
    <row r="368" spans="1:65" s="2" customFormat="1" ht="24.2" customHeight="1">
      <c r="A368" s="34"/>
      <c r="B368" s="35"/>
      <c r="C368" s="187" t="s">
        <v>1070</v>
      </c>
      <c r="D368" s="187" t="s">
        <v>155</v>
      </c>
      <c r="E368" s="188" t="s">
        <v>2085</v>
      </c>
      <c r="F368" s="189" t="s">
        <v>2086</v>
      </c>
      <c r="G368" s="190" t="s">
        <v>192</v>
      </c>
      <c r="H368" s="191">
        <v>3</v>
      </c>
      <c r="I368" s="192"/>
      <c r="J368" s="193">
        <f>ROUND(I368*H368,2)</f>
        <v>0</v>
      </c>
      <c r="K368" s="194"/>
      <c r="L368" s="39"/>
      <c r="M368" s="195" t="s">
        <v>1</v>
      </c>
      <c r="N368" s="196" t="s">
        <v>42</v>
      </c>
      <c r="O368" s="71"/>
      <c r="P368" s="197">
        <f>O368*H368</f>
        <v>0</v>
      </c>
      <c r="Q368" s="197">
        <v>4.1329999999999999E-2</v>
      </c>
      <c r="R368" s="197">
        <f>Q368*H368</f>
        <v>0.12398999999999999</v>
      </c>
      <c r="S368" s="197">
        <v>0</v>
      </c>
      <c r="T368" s="19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9" t="s">
        <v>235</v>
      </c>
      <c r="AT368" s="199" t="s">
        <v>155</v>
      </c>
      <c r="AU368" s="199" t="s">
        <v>87</v>
      </c>
      <c r="AY368" s="17" t="s">
        <v>152</v>
      </c>
      <c r="BE368" s="200">
        <f>IF(N368="základní",J368,0)</f>
        <v>0</v>
      </c>
      <c r="BF368" s="200">
        <f>IF(N368="snížená",J368,0)</f>
        <v>0</v>
      </c>
      <c r="BG368" s="200">
        <f>IF(N368="zákl. přenesená",J368,0)</f>
        <v>0</v>
      </c>
      <c r="BH368" s="200">
        <f>IF(N368="sníž. přenesená",J368,0)</f>
        <v>0</v>
      </c>
      <c r="BI368" s="200">
        <f>IF(N368="nulová",J368,0)</f>
        <v>0</v>
      </c>
      <c r="BJ368" s="17" t="s">
        <v>85</v>
      </c>
      <c r="BK368" s="200">
        <f>ROUND(I368*H368,2)</f>
        <v>0</v>
      </c>
      <c r="BL368" s="17" t="s">
        <v>235</v>
      </c>
      <c r="BM368" s="199" t="s">
        <v>2087</v>
      </c>
    </row>
    <row r="369" spans="1:65" s="2" customFormat="1" ht="24.2" customHeight="1">
      <c r="A369" s="34"/>
      <c r="B369" s="35"/>
      <c r="C369" s="187" t="s">
        <v>1075</v>
      </c>
      <c r="D369" s="187" t="s">
        <v>155</v>
      </c>
      <c r="E369" s="188" t="s">
        <v>2091</v>
      </c>
      <c r="F369" s="189" t="s">
        <v>2092</v>
      </c>
      <c r="G369" s="190" t="s">
        <v>170</v>
      </c>
      <c r="H369" s="191">
        <v>3</v>
      </c>
      <c r="I369" s="192"/>
      <c r="J369" s="193">
        <f>ROUND(I369*H369,2)</f>
        <v>0</v>
      </c>
      <c r="K369" s="194"/>
      <c r="L369" s="39"/>
      <c r="M369" s="195" t="s">
        <v>1</v>
      </c>
      <c r="N369" s="196" t="s">
        <v>42</v>
      </c>
      <c r="O369" s="71"/>
      <c r="P369" s="197">
        <f>O369*H369</f>
        <v>0</v>
      </c>
      <c r="Q369" s="197">
        <v>1.4999999999999999E-4</v>
      </c>
      <c r="R369" s="197">
        <f>Q369*H369</f>
        <v>4.4999999999999999E-4</v>
      </c>
      <c r="S369" s="197">
        <v>0</v>
      </c>
      <c r="T369" s="19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9" t="s">
        <v>235</v>
      </c>
      <c r="AT369" s="199" t="s">
        <v>155</v>
      </c>
      <c r="AU369" s="199" t="s">
        <v>87</v>
      </c>
      <c r="AY369" s="17" t="s">
        <v>152</v>
      </c>
      <c r="BE369" s="200">
        <f>IF(N369="základní",J369,0)</f>
        <v>0</v>
      </c>
      <c r="BF369" s="200">
        <f>IF(N369="snížená",J369,0)</f>
        <v>0</v>
      </c>
      <c r="BG369" s="200">
        <f>IF(N369="zákl. přenesená",J369,0)</f>
        <v>0</v>
      </c>
      <c r="BH369" s="200">
        <f>IF(N369="sníž. přenesená",J369,0)</f>
        <v>0</v>
      </c>
      <c r="BI369" s="200">
        <f>IF(N369="nulová",J369,0)</f>
        <v>0</v>
      </c>
      <c r="BJ369" s="17" t="s">
        <v>85</v>
      </c>
      <c r="BK369" s="200">
        <f>ROUND(I369*H369,2)</f>
        <v>0</v>
      </c>
      <c r="BL369" s="17" t="s">
        <v>235</v>
      </c>
      <c r="BM369" s="199" t="s">
        <v>2093</v>
      </c>
    </row>
    <row r="370" spans="1:65" s="2" customFormat="1" ht="24.2" customHeight="1">
      <c r="A370" s="34"/>
      <c r="B370" s="35"/>
      <c r="C370" s="187" t="s">
        <v>1080</v>
      </c>
      <c r="D370" s="187" t="s">
        <v>155</v>
      </c>
      <c r="E370" s="188" t="s">
        <v>3698</v>
      </c>
      <c r="F370" s="189" t="s">
        <v>3699</v>
      </c>
      <c r="G370" s="190" t="s">
        <v>307</v>
      </c>
      <c r="H370" s="239"/>
      <c r="I370" s="192"/>
      <c r="J370" s="193">
        <f>ROUND(I370*H370,2)</f>
        <v>0</v>
      </c>
      <c r="K370" s="194"/>
      <c r="L370" s="39"/>
      <c r="M370" s="195" t="s">
        <v>1</v>
      </c>
      <c r="N370" s="196" t="s">
        <v>42</v>
      </c>
      <c r="O370" s="71"/>
      <c r="P370" s="197">
        <f>O370*H370</f>
        <v>0</v>
      </c>
      <c r="Q370" s="197">
        <v>0</v>
      </c>
      <c r="R370" s="197">
        <f>Q370*H370</f>
        <v>0</v>
      </c>
      <c r="S370" s="197">
        <v>0</v>
      </c>
      <c r="T370" s="19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9" t="s">
        <v>235</v>
      </c>
      <c r="AT370" s="199" t="s">
        <v>155</v>
      </c>
      <c r="AU370" s="199" t="s">
        <v>87</v>
      </c>
      <c r="AY370" s="17" t="s">
        <v>152</v>
      </c>
      <c r="BE370" s="200">
        <f>IF(N370="základní",J370,0)</f>
        <v>0</v>
      </c>
      <c r="BF370" s="200">
        <f>IF(N370="snížená",J370,0)</f>
        <v>0</v>
      </c>
      <c r="BG370" s="200">
        <f>IF(N370="zákl. přenesená",J370,0)</f>
        <v>0</v>
      </c>
      <c r="BH370" s="200">
        <f>IF(N370="sníž. přenesená",J370,0)</f>
        <v>0</v>
      </c>
      <c r="BI370" s="200">
        <f>IF(N370="nulová",J370,0)</f>
        <v>0</v>
      </c>
      <c r="BJ370" s="17" t="s">
        <v>85</v>
      </c>
      <c r="BK370" s="200">
        <f>ROUND(I370*H370,2)</f>
        <v>0</v>
      </c>
      <c r="BL370" s="17" t="s">
        <v>235</v>
      </c>
      <c r="BM370" s="199" t="s">
        <v>3700</v>
      </c>
    </row>
    <row r="371" spans="1:65" s="12" customFormat="1" ht="22.9" customHeight="1">
      <c r="B371" s="171"/>
      <c r="C371" s="172"/>
      <c r="D371" s="173" t="s">
        <v>76</v>
      </c>
      <c r="E371" s="185" t="s">
        <v>2097</v>
      </c>
      <c r="F371" s="185" t="s">
        <v>2098</v>
      </c>
      <c r="G371" s="172"/>
      <c r="H371" s="172"/>
      <c r="I371" s="175"/>
      <c r="J371" s="186">
        <f>BK371</f>
        <v>0</v>
      </c>
      <c r="K371" s="172"/>
      <c r="L371" s="177"/>
      <c r="M371" s="178"/>
      <c r="N371" s="179"/>
      <c r="O371" s="179"/>
      <c r="P371" s="180">
        <f>SUM(P372:P386)</f>
        <v>0</v>
      </c>
      <c r="Q371" s="179"/>
      <c r="R371" s="180">
        <f>SUM(R372:R386)</f>
        <v>0.32422820000000002</v>
      </c>
      <c r="S371" s="179"/>
      <c r="T371" s="181">
        <f>SUM(T372:T386)</f>
        <v>0.25600000000000001</v>
      </c>
      <c r="AR371" s="182" t="s">
        <v>85</v>
      </c>
      <c r="AT371" s="183" t="s">
        <v>76</v>
      </c>
      <c r="AU371" s="183" t="s">
        <v>85</v>
      </c>
      <c r="AY371" s="182" t="s">
        <v>152</v>
      </c>
      <c r="BK371" s="184">
        <f>SUM(BK372:BK386)</f>
        <v>0</v>
      </c>
    </row>
    <row r="372" spans="1:65" s="2" customFormat="1" ht="21.75" customHeight="1">
      <c r="A372" s="34"/>
      <c r="B372" s="35"/>
      <c r="C372" s="187" t="s">
        <v>1084</v>
      </c>
      <c r="D372" s="187" t="s">
        <v>155</v>
      </c>
      <c r="E372" s="188" t="s">
        <v>2099</v>
      </c>
      <c r="F372" s="189" t="s">
        <v>2100</v>
      </c>
      <c r="G372" s="190" t="s">
        <v>198</v>
      </c>
      <c r="H372" s="191">
        <v>80</v>
      </c>
      <c r="I372" s="192"/>
      <c r="J372" s="193">
        <f>ROUND(I372*H372,2)</f>
        <v>0</v>
      </c>
      <c r="K372" s="194"/>
      <c r="L372" s="39"/>
      <c r="M372" s="195" t="s">
        <v>1</v>
      </c>
      <c r="N372" s="196" t="s">
        <v>42</v>
      </c>
      <c r="O372" s="71"/>
      <c r="P372" s="197">
        <f>O372*H372</f>
        <v>0</v>
      </c>
      <c r="Q372" s="197">
        <v>2.0000000000000002E-5</v>
      </c>
      <c r="R372" s="197">
        <f>Q372*H372</f>
        <v>1.6000000000000001E-3</v>
      </c>
      <c r="S372" s="197">
        <v>3.2000000000000002E-3</v>
      </c>
      <c r="T372" s="198">
        <f>S372*H372</f>
        <v>0.25600000000000001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9" t="s">
        <v>159</v>
      </c>
      <c r="AT372" s="199" t="s">
        <v>155</v>
      </c>
      <c r="AU372" s="199" t="s">
        <v>87</v>
      </c>
      <c r="AY372" s="17" t="s">
        <v>152</v>
      </c>
      <c r="BE372" s="200">
        <f>IF(N372="základní",J372,0)</f>
        <v>0</v>
      </c>
      <c r="BF372" s="200">
        <f>IF(N372="snížená",J372,0)</f>
        <v>0</v>
      </c>
      <c r="BG372" s="200">
        <f>IF(N372="zákl. přenesená",J372,0)</f>
        <v>0</v>
      </c>
      <c r="BH372" s="200">
        <f>IF(N372="sníž. přenesená",J372,0)</f>
        <v>0</v>
      </c>
      <c r="BI372" s="200">
        <f>IF(N372="nulová",J372,0)</f>
        <v>0</v>
      </c>
      <c r="BJ372" s="17" t="s">
        <v>85</v>
      </c>
      <c r="BK372" s="200">
        <f>ROUND(I372*H372,2)</f>
        <v>0</v>
      </c>
      <c r="BL372" s="17" t="s">
        <v>159</v>
      </c>
      <c r="BM372" s="199" t="s">
        <v>2101</v>
      </c>
    </row>
    <row r="373" spans="1:65" s="2" customFormat="1" ht="24.2" customHeight="1">
      <c r="A373" s="34"/>
      <c r="B373" s="35"/>
      <c r="C373" s="187" t="s">
        <v>1088</v>
      </c>
      <c r="D373" s="187" t="s">
        <v>155</v>
      </c>
      <c r="E373" s="188" t="s">
        <v>2102</v>
      </c>
      <c r="F373" s="189" t="s">
        <v>2103</v>
      </c>
      <c r="G373" s="190" t="s">
        <v>198</v>
      </c>
      <c r="H373" s="191">
        <v>160</v>
      </c>
      <c r="I373" s="192"/>
      <c r="J373" s="193">
        <f>ROUND(I373*H373,2)</f>
        <v>0</v>
      </c>
      <c r="K373" s="194"/>
      <c r="L373" s="39"/>
      <c r="M373" s="195" t="s">
        <v>1</v>
      </c>
      <c r="N373" s="196" t="s">
        <v>42</v>
      </c>
      <c r="O373" s="71"/>
      <c r="P373" s="197">
        <f>O373*H373</f>
        <v>0</v>
      </c>
      <c r="Q373" s="197">
        <v>7.0596500000000002E-4</v>
      </c>
      <c r="R373" s="197">
        <f>Q373*H373</f>
        <v>0.11295440000000001</v>
      </c>
      <c r="S373" s="197">
        <v>0</v>
      </c>
      <c r="T373" s="19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9" t="s">
        <v>159</v>
      </c>
      <c r="AT373" s="199" t="s">
        <v>155</v>
      </c>
      <c r="AU373" s="199" t="s">
        <v>87</v>
      </c>
      <c r="AY373" s="17" t="s">
        <v>152</v>
      </c>
      <c r="BE373" s="200">
        <f>IF(N373="základní",J373,0)</f>
        <v>0</v>
      </c>
      <c r="BF373" s="200">
        <f>IF(N373="snížená",J373,0)</f>
        <v>0</v>
      </c>
      <c r="BG373" s="200">
        <f>IF(N373="zákl. přenesená",J373,0)</f>
        <v>0</v>
      </c>
      <c r="BH373" s="200">
        <f>IF(N373="sníž. přenesená",J373,0)</f>
        <v>0</v>
      </c>
      <c r="BI373" s="200">
        <f>IF(N373="nulová",J373,0)</f>
        <v>0</v>
      </c>
      <c r="BJ373" s="17" t="s">
        <v>85</v>
      </c>
      <c r="BK373" s="200">
        <f>ROUND(I373*H373,2)</f>
        <v>0</v>
      </c>
      <c r="BL373" s="17" t="s">
        <v>159</v>
      </c>
      <c r="BM373" s="199" t="s">
        <v>2104</v>
      </c>
    </row>
    <row r="374" spans="1:65" s="2" customFormat="1" ht="19.5">
      <c r="A374" s="34"/>
      <c r="B374" s="35"/>
      <c r="C374" s="36"/>
      <c r="D374" s="203" t="s">
        <v>172</v>
      </c>
      <c r="E374" s="36"/>
      <c r="F374" s="213" t="s">
        <v>3701</v>
      </c>
      <c r="G374" s="36"/>
      <c r="H374" s="36"/>
      <c r="I374" s="214"/>
      <c r="J374" s="36"/>
      <c r="K374" s="36"/>
      <c r="L374" s="39"/>
      <c r="M374" s="215"/>
      <c r="N374" s="216"/>
      <c r="O374" s="71"/>
      <c r="P374" s="71"/>
      <c r="Q374" s="71"/>
      <c r="R374" s="71"/>
      <c r="S374" s="71"/>
      <c r="T374" s="72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172</v>
      </c>
      <c r="AU374" s="17" t="s">
        <v>87</v>
      </c>
    </row>
    <row r="375" spans="1:65" s="13" customFormat="1" ht="11.25">
      <c r="B375" s="201"/>
      <c r="C375" s="202"/>
      <c r="D375" s="203" t="s">
        <v>161</v>
      </c>
      <c r="E375" s="204" t="s">
        <v>1</v>
      </c>
      <c r="F375" s="205" t="s">
        <v>3702</v>
      </c>
      <c r="G375" s="202"/>
      <c r="H375" s="206">
        <v>160</v>
      </c>
      <c r="I375" s="207"/>
      <c r="J375" s="202"/>
      <c r="K375" s="202"/>
      <c r="L375" s="208"/>
      <c r="M375" s="209"/>
      <c r="N375" s="210"/>
      <c r="O375" s="210"/>
      <c r="P375" s="210"/>
      <c r="Q375" s="210"/>
      <c r="R375" s="210"/>
      <c r="S375" s="210"/>
      <c r="T375" s="211"/>
      <c r="AT375" s="212" t="s">
        <v>161</v>
      </c>
      <c r="AU375" s="212" t="s">
        <v>87</v>
      </c>
      <c r="AV375" s="13" t="s">
        <v>87</v>
      </c>
      <c r="AW375" s="13" t="s">
        <v>34</v>
      </c>
      <c r="AX375" s="13" t="s">
        <v>85</v>
      </c>
      <c r="AY375" s="212" t="s">
        <v>152</v>
      </c>
    </row>
    <row r="376" spans="1:65" s="2" customFormat="1" ht="24.2" customHeight="1">
      <c r="A376" s="34"/>
      <c r="B376" s="35"/>
      <c r="C376" s="187" t="s">
        <v>1092</v>
      </c>
      <c r="D376" s="187" t="s">
        <v>155</v>
      </c>
      <c r="E376" s="188" t="s">
        <v>3703</v>
      </c>
      <c r="F376" s="189" t="s">
        <v>3704</v>
      </c>
      <c r="G376" s="190" t="s">
        <v>198</v>
      </c>
      <c r="H376" s="191">
        <v>144</v>
      </c>
      <c r="I376" s="192"/>
      <c r="J376" s="193">
        <f>ROUND(I376*H376,2)</f>
        <v>0</v>
      </c>
      <c r="K376" s="194"/>
      <c r="L376" s="39"/>
      <c r="M376" s="195" t="s">
        <v>1</v>
      </c>
      <c r="N376" s="196" t="s">
        <v>42</v>
      </c>
      <c r="O376" s="71"/>
      <c r="P376" s="197">
        <f>O376*H376</f>
        <v>0</v>
      </c>
      <c r="Q376" s="197">
        <v>1.25E-3</v>
      </c>
      <c r="R376" s="197">
        <f>Q376*H376</f>
        <v>0.18</v>
      </c>
      <c r="S376" s="197">
        <v>0</v>
      </c>
      <c r="T376" s="19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9" t="s">
        <v>159</v>
      </c>
      <c r="AT376" s="199" t="s">
        <v>155</v>
      </c>
      <c r="AU376" s="199" t="s">
        <v>87</v>
      </c>
      <c r="AY376" s="17" t="s">
        <v>152</v>
      </c>
      <c r="BE376" s="200">
        <f>IF(N376="základní",J376,0)</f>
        <v>0</v>
      </c>
      <c r="BF376" s="200">
        <f>IF(N376="snížená",J376,0)</f>
        <v>0</v>
      </c>
      <c r="BG376" s="200">
        <f>IF(N376="zákl. přenesená",J376,0)</f>
        <v>0</v>
      </c>
      <c r="BH376" s="200">
        <f>IF(N376="sníž. přenesená",J376,0)</f>
        <v>0</v>
      </c>
      <c r="BI376" s="200">
        <f>IF(N376="nulová",J376,0)</f>
        <v>0</v>
      </c>
      <c r="BJ376" s="17" t="s">
        <v>85</v>
      </c>
      <c r="BK376" s="200">
        <f>ROUND(I376*H376,2)</f>
        <v>0</v>
      </c>
      <c r="BL376" s="17" t="s">
        <v>159</v>
      </c>
      <c r="BM376" s="199" t="s">
        <v>3705</v>
      </c>
    </row>
    <row r="377" spans="1:65" s="13" customFormat="1" ht="11.25">
      <c r="B377" s="201"/>
      <c r="C377" s="202"/>
      <c r="D377" s="203" t="s">
        <v>161</v>
      </c>
      <c r="E377" s="204" t="s">
        <v>1</v>
      </c>
      <c r="F377" s="205" t="s">
        <v>3706</v>
      </c>
      <c r="G377" s="202"/>
      <c r="H377" s="206">
        <v>144</v>
      </c>
      <c r="I377" s="207"/>
      <c r="J377" s="202"/>
      <c r="K377" s="202"/>
      <c r="L377" s="208"/>
      <c r="M377" s="209"/>
      <c r="N377" s="210"/>
      <c r="O377" s="210"/>
      <c r="P377" s="210"/>
      <c r="Q377" s="210"/>
      <c r="R377" s="210"/>
      <c r="S377" s="210"/>
      <c r="T377" s="211"/>
      <c r="AT377" s="212" t="s">
        <v>161</v>
      </c>
      <c r="AU377" s="212" t="s">
        <v>87</v>
      </c>
      <c r="AV377" s="13" t="s">
        <v>87</v>
      </c>
      <c r="AW377" s="13" t="s">
        <v>34</v>
      </c>
      <c r="AX377" s="13" t="s">
        <v>85</v>
      </c>
      <c r="AY377" s="212" t="s">
        <v>152</v>
      </c>
    </row>
    <row r="378" spans="1:65" s="2" customFormat="1" ht="24.2" customHeight="1">
      <c r="A378" s="34"/>
      <c r="B378" s="35"/>
      <c r="C378" s="187" t="s">
        <v>1096</v>
      </c>
      <c r="D378" s="187" t="s">
        <v>155</v>
      </c>
      <c r="E378" s="188" t="s">
        <v>2106</v>
      </c>
      <c r="F378" s="189" t="s">
        <v>2107</v>
      </c>
      <c r="G378" s="190" t="s">
        <v>170</v>
      </c>
      <c r="H378" s="191">
        <v>18</v>
      </c>
      <c r="I378" s="192"/>
      <c r="J378" s="193">
        <f>ROUND(I378*H378,2)</f>
        <v>0</v>
      </c>
      <c r="K378" s="194"/>
      <c r="L378" s="39"/>
      <c r="M378" s="195" t="s">
        <v>1</v>
      </c>
      <c r="N378" s="196" t="s">
        <v>42</v>
      </c>
      <c r="O378" s="71"/>
      <c r="P378" s="197">
        <f>O378*H378</f>
        <v>0</v>
      </c>
      <c r="Q378" s="197">
        <v>3.4100000000000002E-5</v>
      </c>
      <c r="R378" s="197">
        <f>Q378*H378</f>
        <v>6.1380000000000007E-4</v>
      </c>
      <c r="S378" s="197">
        <v>0</v>
      </c>
      <c r="T378" s="19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9" t="s">
        <v>159</v>
      </c>
      <c r="AT378" s="199" t="s">
        <v>155</v>
      </c>
      <c r="AU378" s="199" t="s">
        <v>87</v>
      </c>
      <c r="AY378" s="17" t="s">
        <v>152</v>
      </c>
      <c r="BE378" s="200">
        <f>IF(N378="základní",J378,0)</f>
        <v>0</v>
      </c>
      <c r="BF378" s="200">
        <f>IF(N378="snížená",J378,0)</f>
        <v>0</v>
      </c>
      <c r="BG378" s="200">
        <f>IF(N378="zákl. přenesená",J378,0)</f>
        <v>0</v>
      </c>
      <c r="BH378" s="200">
        <f>IF(N378="sníž. přenesená",J378,0)</f>
        <v>0</v>
      </c>
      <c r="BI378" s="200">
        <f>IF(N378="nulová",J378,0)</f>
        <v>0</v>
      </c>
      <c r="BJ378" s="17" t="s">
        <v>85</v>
      </c>
      <c r="BK378" s="200">
        <f>ROUND(I378*H378,2)</f>
        <v>0</v>
      </c>
      <c r="BL378" s="17" t="s">
        <v>159</v>
      </c>
      <c r="BM378" s="199" t="s">
        <v>2108</v>
      </c>
    </row>
    <row r="379" spans="1:65" s="13" customFormat="1" ht="11.25">
      <c r="B379" s="201"/>
      <c r="C379" s="202"/>
      <c r="D379" s="203" t="s">
        <v>161</v>
      </c>
      <c r="E379" s="204" t="s">
        <v>1</v>
      </c>
      <c r="F379" s="205" t="s">
        <v>3707</v>
      </c>
      <c r="G379" s="202"/>
      <c r="H379" s="206">
        <v>18</v>
      </c>
      <c r="I379" s="207"/>
      <c r="J379" s="202"/>
      <c r="K379" s="202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161</v>
      </c>
      <c r="AU379" s="212" t="s">
        <v>87</v>
      </c>
      <c r="AV379" s="13" t="s">
        <v>87</v>
      </c>
      <c r="AW379" s="13" t="s">
        <v>34</v>
      </c>
      <c r="AX379" s="13" t="s">
        <v>85</v>
      </c>
      <c r="AY379" s="212" t="s">
        <v>152</v>
      </c>
    </row>
    <row r="380" spans="1:65" s="2" customFormat="1" ht="24.2" customHeight="1">
      <c r="A380" s="34"/>
      <c r="B380" s="35"/>
      <c r="C380" s="187" t="s">
        <v>1102</v>
      </c>
      <c r="D380" s="187" t="s">
        <v>155</v>
      </c>
      <c r="E380" s="188" t="s">
        <v>3708</v>
      </c>
      <c r="F380" s="189" t="s">
        <v>3709</v>
      </c>
      <c r="G380" s="190" t="s">
        <v>170</v>
      </c>
      <c r="H380" s="191">
        <v>18</v>
      </c>
      <c r="I380" s="192"/>
      <c r="J380" s="193">
        <f>ROUND(I380*H380,2)</f>
        <v>0</v>
      </c>
      <c r="K380" s="194"/>
      <c r="L380" s="39"/>
      <c r="M380" s="195" t="s">
        <v>1</v>
      </c>
      <c r="N380" s="196" t="s">
        <v>42</v>
      </c>
      <c r="O380" s="71"/>
      <c r="P380" s="197">
        <f>O380*H380</f>
        <v>0</v>
      </c>
      <c r="Q380" s="197">
        <v>5.0000000000000002E-5</v>
      </c>
      <c r="R380" s="197">
        <f>Q380*H380</f>
        <v>9.0000000000000008E-4</v>
      </c>
      <c r="S380" s="197">
        <v>0</v>
      </c>
      <c r="T380" s="19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9" t="s">
        <v>159</v>
      </c>
      <c r="AT380" s="199" t="s">
        <v>155</v>
      </c>
      <c r="AU380" s="199" t="s">
        <v>87</v>
      </c>
      <c r="AY380" s="17" t="s">
        <v>152</v>
      </c>
      <c r="BE380" s="200">
        <f>IF(N380="základní",J380,0)</f>
        <v>0</v>
      </c>
      <c r="BF380" s="200">
        <f>IF(N380="snížená",J380,0)</f>
        <v>0</v>
      </c>
      <c r="BG380" s="200">
        <f>IF(N380="zákl. přenesená",J380,0)</f>
        <v>0</v>
      </c>
      <c r="BH380" s="200">
        <f>IF(N380="sníž. přenesená",J380,0)</f>
        <v>0</v>
      </c>
      <c r="BI380" s="200">
        <f>IF(N380="nulová",J380,0)</f>
        <v>0</v>
      </c>
      <c r="BJ380" s="17" t="s">
        <v>85</v>
      </c>
      <c r="BK380" s="200">
        <f>ROUND(I380*H380,2)</f>
        <v>0</v>
      </c>
      <c r="BL380" s="17" t="s">
        <v>159</v>
      </c>
      <c r="BM380" s="199" t="s">
        <v>3710</v>
      </c>
    </row>
    <row r="381" spans="1:65" s="13" customFormat="1" ht="11.25">
      <c r="B381" s="201"/>
      <c r="C381" s="202"/>
      <c r="D381" s="203" t="s">
        <v>161</v>
      </c>
      <c r="E381" s="204" t="s">
        <v>1</v>
      </c>
      <c r="F381" s="205" t="s">
        <v>3711</v>
      </c>
      <c r="G381" s="202"/>
      <c r="H381" s="206">
        <v>18</v>
      </c>
      <c r="I381" s="207"/>
      <c r="J381" s="202"/>
      <c r="K381" s="202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161</v>
      </c>
      <c r="AU381" s="212" t="s">
        <v>87</v>
      </c>
      <c r="AV381" s="13" t="s">
        <v>87</v>
      </c>
      <c r="AW381" s="13" t="s">
        <v>34</v>
      </c>
      <c r="AX381" s="13" t="s">
        <v>85</v>
      </c>
      <c r="AY381" s="212" t="s">
        <v>152</v>
      </c>
    </row>
    <row r="382" spans="1:65" s="2" customFormat="1" ht="16.5" customHeight="1">
      <c r="A382" s="34"/>
      <c r="B382" s="35"/>
      <c r="C382" s="187" t="s">
        <v>1106</v>
      </c>
      <c r="D382" s="187" t="s">
        <v>155</v>
      </c>
      <c r="E382" s="188" t="s">
        <v>2110</v>
      </c>
      <c r="F382" s="189" t="s">
        <v>2111</v>
      </c>
      <c r="G382" s="190" t="s">
        <v>198</v>
      </c>
      <c r="H382" s="191">
        <v>304</v>
      </c>
      <c r="I382" s="192"/>
      <c r="J382" s="193">
        <f>ROUND(I382*H382,2)</f>
        <v>0</v>
      </c>
      <c r="K382" s="194"/>
      <c r="L382" s="39"/>
      <c r="M382" s="195" t="s">
        <v>1</v>
      </c>
      <c r="N382" s="196" t="s">
        <v>42</v>
      </c>
      <c r="O382" s="71"/>
      <c r="P382" s="197">
        <f>O382*H382</f>
        <v>0</v>
      </c>
      <c r="Q382" s="197">
        <v>0</v>
      </c>
      <c r="R382" s="197">
        <f>Q382*H382</f>
        <v>0</v>
      </c>
      <c r="S382" s="197">
        <v>0</v>
      </c>
      <c r="T382" s="19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9" t="s">
        <v>159</v>
      </c>
      <c r="AT382" s="199" t="s">
        <v>155</v>
      </c>
      <c r="AU382" s="199" t="s">
        <v>87</v>
      </c>
      <c r="AY382" s="17" t="s">
        <v>152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7" t="s">
        <v>85</v>
      </c>
      <c r="BK382" s="200">
        <f>ROUND(I382*H382,2)</f>
        <v>0</v>
      </c>
      <c r="BL382" s="17" t="s">
        <v>159</v>
      </c>
      <c r="BM382" s="199" t="s">
        <v>2112</v>
      </c>
    </row>
    <row r="383" spans="1:65" s="13" customFormat="1" ht="11.25">
      <c r="B383" s="201"/>
      <c r="C383" s="202"/>
      <c r="D383" s="203" t="s">
        <v>161</v>
      </c>
      <c r="E383" s="204" t="s">
        <v>1</v>
      </c>
      <c r="F383" s="205" t="s">
        <v>3712</v>
      </c>
      <c r="G383" s="202"/>
      <c r="H383" s="206">
        <v>304</v>
      </c>
      <c r="I383" s="207"/>
      <c r="J383" s="202"/>
      <c r="K383" s="202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161</v>
      </c>
      <c r="AU383" s="212" t="s">
        <v>87</v>
      </c>
      <c r="AV383" s="13" t="s">
        <v>87</v>
      </c>
      <c r="AW383" s="13" t="s">
        <v>34</v>
      </c>
      <c r="AX383" s="13" t="s">
        <v>85</v>
      </c>
      <c r="AY383" s="212" t="s">
        <v>152</v>
      </c>
    </row>
    <row r="384" spans="1:65" s="2" customFormat="1" ht="37.9" customHeight="1">
      <c r="A384" s="34"/>
      <c r="B384" s="35"/>
      <c r="C384" s="187" t="s">
        <v>886</v>
      </c>
      <c r="D384" s="187" t="s">
        <v>155</v>
      </c>
      <c r="E384" s="188" t="s">
        <v>3713</v>
      </c>
      <c r="F384" s="189" t="s">
        <v>3714</v>
      </c>
      <c r="G384" s="190" t="s">
        <v>198</v>
      </c>
      <c r="H384" s="191">
        <v>304</v>
      </c>
      <c r="I384" s="192"/>
      <c r="J384" s="193">
        <f>ROUND(I384*H384,2)</f>
        <v>0</v>
      </c>
      <c r="K384" s="194"/>
      <c r="L384" s="39"/>
      <c r="M384" s="195" t="s">
        <v>1</v>
      </c>
      <c r="N384" s="196" t="s">
        <v>42</v>
      </c>
      <c r="O384" s="71"/>
      <c r="P384" s="197">
        <f>O384*H384</f>
        <v>0</v>
      </c>
      <c r="Q384" s="197">
        <v>9.0000000000000006E-5</v>
      </c>
      <c r="R384" s="197">
        <f>Q384*H384</f>
        <v>2.7360000000000002E-2</v>
      </c>
      <c r="S384" s="197">
        <v>0</v>
      </c>
      <c r="T384" s="19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9" t="s">
        <v>159</v>
      </c>
      <c r="AT384" s="199" t="s">
        <v>155</v>
      </c>
      <c r="AU384" s="199" t="s">
        <v>87</v>
      </c>
      <c r="AY384" s="17" t="s">
        <v>152</v>
      </c>
      <c r="BE384" s="200">
        <f>IF(N384="základní",J384,0)</f>
        <v>0</v>
      </c>
      <c r="BF384" s="200">
        <f>IF(N384="snížená",J384,0)</f>
        <v>0</v>
      </c>
      <c r="BG384" s="200">
        <f>IF(N384="zákl. přenesená",J384,0)</f>
        <v>0</v>
      </c>
      <c r="BH384" s="200">
        <f>IF(N384="sníž. přenesená",J384,0)</f>
        <v>0</v>
      </c>
      <c r="BI384" s="200">
        <f>IF(N384="nulová",J384,0)</f>
        <v>0</v>
      </c>
      <c r="BJ384" s="17" t="s">
        <v>85</v>
      </c>
      <c r="BK384" s="200">
        <f>ROUND(I384*H384,2)</f>
        <v>0</v>
      </c>
      <c r="BL384" s="17" t="s">
        <v>159</v>
      </c>
      <c r="BM384" s="199" t="s">
        <v>3715</v>
      </c>
    </row>
    <row r="385" spans="1:65" s="2" customFormat="1" ht="21.75" customHeight="1">
      <c r="A385" s="34"/>
      <c r="B385" s="35"/>
      <c r="C385" s="187" t="s">
        <v>1113</v>
      </c>
      <c r="D385" s="187" t="s">
        <v>155</v>
      </c>
      <c r="E385" s="188" t="s">
        <v>2116</v>
      </c>
      <c r="F385" s="189" t="s">
        <v>2117</v>
      </c>
      <c r="G385" s="190" t="s">
        <v>178</v>
      </c>
      <c r="H385" s="191">
        <v>1</v>
      </c>
      <c r="I385" s="192"/>
      <c r="J385" s="193">
        <f>ROUND(I385*H385,2)</f>
        <v>0</v>
      </c>
      <c r="K385" s="194"/>
      <c r="L385" s="39"/>
      <c r="M385" s="195" t="s">
        <v>1</v>
      </c>
      <c r="N385" s="196" t="s">
        <v>42</v>
      </c>
      <c r="O385" s="71"/>
      <c r="P385" s="197">
        <f>O385*H385</f>
        <v>0</v>
      </c>
      <c r="Q385" s="197">
        <v>8.0000000000000004E-4</v>
      </c>
      <c r="R385" s="197">
        <f>Q385*H385</f>
        <v>8.0000000000000004E-4</v>
      </c>
      <c r="S385" s="197">
        <v>0</v>
      </c>
      <c r="T385" s="19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9" t="s">
        <v>159</v>
      </c>
      <c r="AT385" s="199" t="s">
        <v>155</v>
      </c>
      <c r="AU385" s="199" t="s">
        <v>87</v>
      </c>
      <c r="AY385" s="17" t="s">
        <v>152</v>
      </c>
      <c r="BE385" s="200">
        <f>IF(N385="základní",J385,0)</f>
        <v>0</v>
      </c>
      <c r="BF385" s="200">
        <f>IF(N385="snížená",J385,0)</f>
        <v>0</v>
      </c>
      <c r="BG385" s="200">
        <f>IF(N385="zákl. přenesená",J385,0)</f>
        <v>0</v>
      </c>
      <c r="BH385" s="200">
        <f>IF(N385="sníž. přenesená",J385,0)</f>
        <v>0</v>
      </c>
      <c r="BI385" s="200">
        <f>IF(N385="nulová",J385,0)</f>
        <v>0</v>
      </c>
      <c r="BJ385" s="17" t="s">
        <v>85</v>
      </c>
      <c r="BK385" s="200">
        <f>ROUND(I385*H385,2)</f>
        <v>0</v>
      </c>
      <c r="BL385" s="17" t="s">
        <v>159</v>
      </c>
      <c r="BM385" s="199" t="s">
        <v>2118</v>
      </c>
    </row>
    <row r="386" spans="1:65" s="2" customFormat="1" ht="24.2" customHeight="1">
      <c r="A386" s="34"/>
      <c r="B386" s="35"/>
      <c r="C386" s="187" t="s">
        <v>1117</v>
      </c>
      <c r="D386" s="187" t="s">
        <v>155</v>
      </c>
      <c r="E386" s="188" t="s">
        <v>3716</v>
      </c>
      <c r="F386" s="189" t="s">
        <v>3717</v>
      </c>
      <c r="G386" s="190" t="s">
        <v>307</v>
      </c>
      <c r="H386" s="239"/>
      <c r="I386" s="192"/>
      <c r="J386" s="193">
        <f>ROUND(I386*H386,2)</f>
        <v>0</v>
      </c>
      <c r="K386" s="194"/>
      <c r="L386" s="39"/>
      <c r="M386" s="195" t="s">
        <v>1</v>
      </c>
      <c r="N386" s="196" t="s">
        <v>42</v>
      </c>
      <c r="O386" s="71"/>
      <c r="P386" s="197">
        <f>O386*H386</f>
        <v>0</v>
      </c>
      <c r="Q386" s="197">
        <v>0</v>
      </c>
      <c r="R386" s="197">
        <f>Q386*H386</f>
        <v>0</v>
      </c>
      <c r="S386" s="197">
        <v>0</v>
      </c>
      <c r="T386" s="19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9" t="s">
        <v>235</v>
      </c>
      <c r="AT386" s="199" t="s">
        <v>155</v>
      </c>
      <c r="AU386" s="199" t="s">
        <v>87</v>
      </c>
      <c r="AY386" s="17" t="s">
        <v>152</v>
      </c>
      <c r="BE386" s="200">
        <f>IF(N386="základní",J386,0)</f>
        <v>0</v>
      </c>
      <c r="BF386" s="200">
        <f>IF(N386="snížená",J386,0)</f>
        <v>0</v>
      </c>
      <c r="BG386" s="200">
        <f>IF(N386="zákl. přenesená",J386,0)</f>
        <v>0</v>
      </c>
      <c r="BH386" s="200">
        <f>IF(N386="sníž. přenesená",J386,0)</f>
        <v>0</v>
      </c>
      <c r="BI386" s="200">
        <f>IF(N386="nulová",J386,0)</f>
        <v>0</v>
      </c>
      <c r="BJ386" s="17" t="s">
        <v>85</v>
      </c>
      <c r="BK386" s="200">
        <f>ROUND(I386*H386,2)</f>
        <v>0</v>
      </c>
      <c r="BL386" s="17" t="s">
        <v>235</v>
      </c>
      <c r="BM386" s="199" t="s">
        <v>3718</v>
      </c>
    </row>
    <row r="387" spans="1:65" s="12" customFormat="1" ht="22.9" customHeight="1">
      <c r="B387" s="171"/>
      <c r="C387" s="172"/>
      <c r="D387" s="173" t="s">
        <v>76</v>
      </c>
      <c r="E387" s="185" t="s">
        <v>2122</v>
      </c>
      <c r="F387" s="185" t="s">
        <v>2123</v>
      </c>
      <c r="G387" s="172"/>
      <c r="H387" s="172"/>
      <c r="I387" s="175"/>
      <c r="J387" s="186">
        <f>BK387</f>
        <v>0</v>
      </c>
      <c r="K387" s="172"/>
      <c r="L387" s="177"/>
      <c r="M387" s="178"/>
      <c r="N387" s="179"/>
      <c r="O387" s="179"/>
      <c r="P387" s="180">
        <f>SUM(P388:P418)</f>
        <v>0</v>
      </c>
      <c r="Q387" s="179"/>
      <c r="R387" s="180">
        <f>SUM(R388:R418)</f>
        <v>3.0999999999999993E-2</v>
      </c>
      <c r="S387" s="179"/>
      <c r="T387" s="181">
        <f>SUM(T388:T418)</f>
        <v>0</v>
      </c>
      <c r="AR387" s="182" t="s">
        <v>85</v>
      </c>
      <c r="AT387" s="183" t="s">
        <v>76</v>
      </c>
      <c r="AU387" s="183" t="s">
        <v>85</v>
      </c>
      <c r="AY387" s="182" t="s">
        <v>152</v>
      </c>
      <c r="BK387" s="184">
        <f>SUM(BK388:BK418)</f>
        <v>0</v>
      </c>
    </row>
    <row r="388" spans="1:65" s="2" customFormat="1" ht="24.2" customHeight="1">
      <c r="A388" s="34"/>
      <c r="B388" s="35"/>
      <c r="C388" s="187" t="s">
        <v>1122</v>
      </c>
      <c r="D388" s="187" t="s">
        <v>155</v>
      </c>
      <c r="E388" s="188" t="s">
        <v>2124</v>
      </c>
      <c r="F388" s="189" t="s">
        <v>2125</v>
      </c>
      <c r="G388" s="190" t="s">
        <v>170</v>
      </c>
      <c r="H388" s="191">
        <v>18</v>
      </c>
      <c r="I388" s="192"/>
      <c r="J388" s="193">
        <f>ROUND(I388*H388,2)</f>
        <v>0</v>
      </c>
      <c r="K388" s="194"/>
      <c r="L388" s="39"/>
      <c r="M388" s="195" t="s">
        <v>1</v>
      </c>
      <c r="N388" s="196" t="s">
        <v>42</v>
      </c>
      <c r="O388" s="71"/>
      <c r="P388" s="197">
        <f>O388*H388</f>
        <v>0</v>
      </c>
      <c r="Q388" s="197">
        <v>1.3999999999999999E-4</v>
      </c>
      <c r="R388" s="197">
        <f>Q388*H388</f>
        <v>2.5199999999999997E-3</v>
      </c>
      <c r="S388" s="197">
        <v>0</v>
      </c>
      <c r="T388" s="19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9" t="s">
        <v>159</v>
      </c>
      <c r="AT388" s="199" t="s">
        <v>155</v>
      </c>
      <c r="AU388" s="199" t="s">
        <v>87</v>
      </c>
      <c r="AY388" s="17" t="s">
        <v>152</v>
      </c>
      <c r="BE388" s="200">
        <f>IF(N388="základní",J388,0)</f>
        <v>0</v>
      </c>
      <c r="BF388" s="200">
        <f>IF(N388="snížená",J388,0)</f>
        <v>0</v>
      </c>
      <c r="BG388" s="200">
        <f>IF(N388="zákl. přenesená",J388,0)</f>
        <v>0</v>
      </c>
      <c r="BH388" s="200">
        <f>IF(N388="sníž. přenesená",J388,0)</f>
        <v>0</v>
      </c>
      <c r="BI388" s="200">
        <f>IF(N388="nulová",J388,0)</f>
        <v>0</v>
      </c>
      <c r="BJ388" s="17" t="s">
        <v>85</v>
      </c>
      <c r="BK388" s="200">
        <f>ROUND(I388*H388,2)</f>
        <v>0</v>
      </c>
      <c r="BL388" s="17" t="s">
        <v>159</v>
      </c>
      <c r="BM388" s="199" t="s">
        <v>2126</v>
      </c>
    </row>
    <row r="389" spans="1:65" s="2" customFormat="1" ht="24.2" customHeight="1">
      <c r="A389" s="34"/>
      <c r="B389" s="35"/>
      <c r="C389" s="187" t="s">
        <v>1127</v>
      </c>
      <c r="D389" s="187" t="s">
        <v>155</v>
      </c>
      <c r="E389" s="188" t="s">
        <v>2127</v>
      </c>
      <c r="F389" s="189" t="s">
        <v>2128</v>
      </c>
      <c r="G389" s="190" t="s">
        <v>170</v>
      </c>
      <c r="H389" s="191">
        <v>18</v>
      </c>
      <c r="I389" s="192"/>
      <c r="J389" s="193">
        <f>ROUND(I389*H389,2)</f>
        <v>0</v>
      </c>
      <c r="K389" s="194"/>
      <c r="L389" s="39"/>
      <c r="M389" s="195" t="s">
        <v>1</v>
      </c>
      <c r="N389" s="196" t="s">
        <v>42</v>
      </c>
      <c r="O389" s="71"/>
      <c r="P389" s="197">
        <f>O389*H389</f>
        <v>0</v>
      </c>
      <c r="Q389" s="197">
        <v>6.9999999999999999E-4</v>
      </c>
      <c r="R389" s="197">
        <f>Q389*H389</f>
        <v>1.26E-2</v>
      </c>
      <c r="S389" s="197">
        <v>0</v>
      </c>
      <c r="T389" s="19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9" t="s">
        <v>159</v>
      </c>
      <c r="AT389" s="199" t="s">
        <v>155</v>
      </c>
      <c r="AU389" s="199" t="s">
        <v>87</v>
      </c>
      <c r="AY389" s="17" t="s">
        <v>152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7" t="s">
        <v>85</v>
      </c>
      <c r="BK389" s="200">
        <f>ROUND(I389*H389,2)</f>
        <v>0</v>
      </c>
      <c r="BL389" s="17" t="s">
        <v>159</v>
      </c>
      <c r="BM389" s="199" t="s">
        <v>2129</v>
      </c>
    </row>
    <row r="390" spans="1:65" s="2" customFormat="1" ht="16.5" customHeight="1">
      <c r="A390" s="34"/>
      <c r="B390" s="35"/>
      <c r="C390" s="187" t="s">
        <v>1133</v>
      </c>
      <c r="D390" s="187" t="s">
        <v>155</v>
      </c>
      <c r="E390" s="188" t="s">
        <v>3719</v>
      </c>
      <c r="F390" s="189" t="s">
        <v>3720</v>
      </c>
      <c r="G390" s="190" t="s">
        <v>170</v>
      </c>
      <c r="H390" s="191">
        <v>1</v>
      </c>
      <c r="I390" s="192"/>
      <c r="J390" s="193">
        <f>ROUND(I390*H390,2)</f>
        <v>0</v>
      </c>
      <c r="K390" s="194"/>
      <c r="L390" s="39"/>
      <c r="M390" s="195" t="s">
        <v>1</v>
      </c>
      <c r="N390" s="196" t="s">
        <v>42</v>
      </c>
      <c r="O390" s="71"/>
      <c r="P390" s="197">
        <f>O390*H390</f>
        <v>0</v>
      </c>
      <c r="Q390" s="197">
        <v>7.2999999999999996E-4</v>
      </c>
      <c r="R390" s="197">
        <f>Q390*H390</f>
        <v>7.2999999999999996E-4</v>
      </c>
      <c r="S390" s="197">
        <v>0</v>
      </c>
      <c r="T390" s="198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9" t="s">
        <v>159</v>
      </c>
      <c r="AT390" s="199" t="s">
        <v>155</v>
      </c>
      <c r="AU390" s="199" t="s">
        <v>87</v>
      </c>
      <c r="AY390" s="17" t="s">
        <v>152</v>
      </c>
      <c r="BE390" s="200">
        <f>IF(N390="základní",J390,0)</f>
        <v>0</v>
      </c>
      <c r="BF390" s="200">
        <f>IF(N390="snížená",J390,0)</f>
        <v>0</v>
      </c>
      <c r="BG390" s="200">
        <f>IF(N390="zákl. přenesená",J390,0)</f>
        <v>0</v>
      </c>
      <c r="BH390" s="200">
        <f>IF(N390="sníž. přenesená",J390,0)</f>
        <v>0</v>
      </c>
      <c r="BI390" s="200">
        <f>IF(N390="nulová",J390,0)</f>
        <v>0</v>
      </c>
      <c r="BJ390" s="17" t="s">
        <v>85</v>
      </c>
      <c r="BK390" s="200">
        <f>ROUND(I390*H390,2)</f>
        <v>0</v>
      </c>
      <c r="BL390" s="17" t="s">
        <v>159</v>
      </c>
      <c r="BM390" s="199" t="s">
        <v>3721</v>
      </c>
    </row>
    <row r="391" spans="1:65" s="13" customFormat="1" ht="11.25">
      <c r="B391" s="201"/>
      <c r="C391" s="202"/>
      <c r="D391" s="203" t="s">
        <v>161</v>
      </c>
      <c r="E391" s="204" t="s">
        <v>1</v>
      </c>
      <c r="F391" s="205" t="s">
        <v>3722</v>
      </c>
      <c r="G391" s="202"/>
      <c r="H391" s="206">
        <v>1</v>
      </c>
      <c r="I391" s="207"/>
      <c r="J391" s="202"/>
      <c r="K391" s="202"/>
      <c r="L391" s="208"/>
      <c r="M391" s="209"/>
      <c r="N391" s="210"/>
      <c r="O391" s="210"/>
      <c r="P391" s="210"/>
      <c r="Q391" s="210"/>
      <c r="R391" s="210"/>
      <c r="S391" s="210"/>
      <c r="T391" s="211"/>
      <c r="AT391" s="212" t="s">
        <v>161</v>
      </c>
      <c r="AU391" s="212" t="s">
        <v>87</v>
      </c>
      <c r="AV391" s="13" t="s">
        <v>87</v>
      </c>
      <c r="AW391" s="13" t="s">
        <v>34</v>
      </c>
      <c r="AX391" s="13" t="s">
        <v>85</v>
      </c>
      <c r="AY391" s="212" t="s">
        <v>152</v>
      </c>
    </row>
    <row r="392" spans="1:65" s="2" customFormat="1" ht="24.2" customHeight="1">
      <c r="A392" s="34"/>
      <c r="B392" s="35"/>
      <c r="C392" s="187" t="s">
        <v>1137</v>
      </c>
      <c r="D392" s="187" t="s">
        <v>155</v>
      </c>
      <c r="E392" s="188" t="s">
        <v>3723</v>
      </c>
      <c r="F392" s="189" t="s">
        <v>3724</v>
      </c>
      <c r="G392" s="190" t="s">
        <v>170</v>
      </c>
      <c r="H392" s="191">
        <v>1</v>
      </c>
      <c r="I392" s="192"/>
      <c r="J392" s="193">
        <f>ROUND(I392*H392,2)</f>
        <v>0</v>
      </c>
      <c r="K392" s="194"/>
      <c r="L392" s="39"/>
      <c r="M392" s="195" t="s">
        <v>1</v>
      </c>
      <c r="N392" s="196" t="s">
        <v>42</v>
      </c>
      <c r="O392" s="71"/>
      <c r="P392" s="197">
        <f>O392*H392</f>
        <v>0</v>
      </c>
      <c r="Q392" s="197">
        <v>2.4000000000000001E-4</v>
      </c>
      <c r="R392" s="197">
        <f>Q392*H392</f>
        <v>2.4000000000000001E-4</v>
      </c>
      <c r="S392" s="197">
        <v>0</v>
      </c>
      <c r="T392" s="19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9" t="s">
        <v>159</v>
      </c>
      <c r="AT392" s="199" t="s">
        <v>155</v>
      </c>
      <c r="AU392" s="199" t="s">
        <v>87</v>
      </c>
      <c r="AY392" s="17" t="s">
        <v>152</v>
      </c>
      <c r="BE392" s="200">
        <f>IF(N392="základní",J392,0)</f>
        <v>0</v>
      </c>
      <c r="BF392" s="200">
        <f>IF(N392="snížená",J392,0)</f>
        <v>0</v>
      </c>
      <c r="BG392" s="200">
        <f>IF(N392="zákl. přenesená",J392,0)</f>
        <v>0</v>
      </c>
      <c r="BH392" s="200">
        <f>IF(N392="sníž. přenesená",J392,0)</f>
        <v>0</v>
      </c>
      <c r="BI392" s="200">
        <f>IF(N392="nulová",J392,0)</f>
        <v>0</v>
      </c>
      <c r="BJ392" s="17" t="s">
        <v>85</v>
      </c>
      <c r="BK392" s="200">
        <f>ROUND(I392*H392,2)</f>
        <v>0</v>
      </c>
      <c r="BL392" s="17" t="s">
        <v>159</v>
      </c>
      <c r="BM392" s="199" t="s">
        <v>3725</v>
      </c>
    </row>
    <row r="393" spans="1:65" s="13" customFormat="1" ht="11.25">
      <c r="B393" s="201"/>
      <c r="C393" s="202"/>
      <c r="D393" s="203" t="s">
        <v>161</v>
      </c>
      <c r="E393" s="204" t="s">
        <v>1</v>
      </c>
      <c r="F393" s="205" t="s">
        <v>3722</v>
      </c>
      <c r="G393" s="202"/>
      <c r="H393" s="206">
        <v>1</v>
      </c>
      <c r="I393" s="207"/>
      <c r="J393" s="202"/>
      <c r="K393" s="202"/>
      <c r="L393" s="208"/>
      <c r="M393" s="209"/>
      <c r="N393" s="210"/>
      <c r="O393" s="210"/>
      <c r="P393" s="210"/>
      <c r="Q393" s="210"/>
      <c r="R393" s="210"/>
      <c r="S393" s="210"/>
      <c r="T393" s="211"/>
      <c r="AT393" s="212" t="s">
        <v>161</v>
      </c>
      <c r="AU393" s="212" t="s">
        <v>87</v>
      </c>
      <c r="AV393" s="13" t="s">
        <v>87</v>
      </c>
      <c r="AW393" s="13" t="s">
        <v>34</v>
      </c>
      <c r="AX393" s="13" t="s">
        <v>85</v>
      </c>
      <c r="AY393" s="212" t="s">
        <v>152</v>
      </c>
    </row>
    <row r="394" spans="1:65" s="2" customFormat="1" ht="21.75" customHeight="1">
      <c r="A394" s="34"/>
      <c r="B394" s="35"/>
      <c r="C394" s="187" t="s">
        <v>1141</v>
      </c>
      <c r="D394" s="187" t="s">
        <v>155</v>
      </c>
      <c r="E394" s="188" t="s">
        <v>3726</v>
      </c>
      <c r="F394" s="189" t="s">
        <v>3727</v>
      </c>
      <c r="G394" s="190" t="s">
        <v>170</v>
      </c>
      <c r="H394" s="191">
        <v>4</v>
      </c>
      <c r="I394" s="192"/>
      <c r="J394" s="193">
        <f>ROUND(I394*H394,2)</f>
        <v>0</v>
      </c>
      <c r="K394" s="194"/>
      <c r="L394" s="39"/>
      <c r="M394" s="195" t="s">
        <v>1</v>
      </c>
      <c r="N394" s="196" t="s">
        <v>42</v>
      </c>
      <c r="O394" s="71"/>
      <c r="P394" s="197">
        <f>O394*H394</f>
        <v>0</v>
      </c>
      <c r="Q394" s="197">
        <v>5.2999999999999998E-4</v>
      </c>
      <c r="R394" s="197">
        <f>Q394*H394</f>
        <v>2.1199999999999999E-3</v>
      </c>
      <c r="S394" s="197">
        <v>0</v>
      </c>
      <c r="T394" s="19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9" t="s">
        <v>159</v>
      </c>
      <c r="AT394" s="199" t="s">
        <v>155</v>
      </c>
      <c r="AU394" s="199" t="s">
        <v>87</v>
      </c>
      <c r="AY394" s="17" t="s">
        <v>152</v>
      </c>
      <c r="BE394" s="200">
        <f>IF(N394="základní",J394,0)</f>
        <v>0</v>
      </c>
      <c r="BF394" s="200">
        <f>IF(N394="snížená",J394,0)</f>
        <v>0</v>
      </c>
      <c r="BG394" s="200">
        <f>IF(N394="zákl. přenesená",J394,0)</f>
        <v>0</v>
      </c>
      <c r="BH394" s="200">
        <f>IF(N394="sníž. přenesená",J394,0)</f>
        <v>0</v>
      </c>
      <c r="BI394" s="200">
        <f>IF(N394="nulová",J394,0)</f>
        <v>0</v>
      </c>
      <c r="BJ394" s="17" t="s">
        <v>85</v>
      </c>
      <c r="BK394" s="200">
        <f>ROUND(I394*H394,2)</f>
        <v>0</v>
      </c>
      <c r="BL394" s="17" t="s">
        <v>159</v>
      </c>
      <c r="BM394" s="199" t="s">
        <v>3728</v>
      </c>
    </row>
    <row r="395" spans="1:65" s="13" customFormat="1" ht="11.25">
      <c r="B395" s="201"/>
      <c r="C395" s="202"/>
      <c r="D395" s="203" t="s">
        <v>161</v>
      </c>
      <c r="E395" s="204" t="s">
        <v>1</v>
      </c>
      <c r="F395" s="205" t="s">
        <v>3722</v>
      </c>
      <c r="G395" s="202"/>
      <c r="H395" s="206">
        <v>1</v>
      </c>
      <c r="I395" s="207"/>
      <c r="J395" s="202"/>
      <c r="K395" s="202"/>
      <c r="L395" s="208"/>
      <c r="M395" s="209"/>
      <c r="N395" s="210"/>
      <c r="O395" s="210"/>
      <c r="P395" s="210"/>
      <c r="Q395" s="210"/>
      <c r="R395" s="210"/>
      <c r="S395" s="210"/>
      <c r="T395" s="211"/>
      <c r="AT395" s="212" t="s">
        <v>161</v>
      </c>
      <c r="AU395" s="212" t="s">
        <v>87</v>
      </c>
      <c r="AV395" s="13" t="s">
        <v>87</v>
      </c>
      <c r="AW395" s="13" t="s">
        <v>34</v>
      </c>
      <c r="AX395" s="13" t="s">
        <v>77</v>
      </c>
      <c r="AY395" s="212" t="s">
        <v>152</v>
      </c>
    </row>
    <row r="396" spans="1:65" s="13" customFormat="1" ht="11.25">
      <c r="B396" s="201"/>
      <c r="C396" s="202"/>
      <c r="D396" s="203" t="s">
        <v>161</v>
      </c>
      <c r="E396" s="204" t="s">
        <v>1</v>
      </c>
      <c r="F396" s="205" t="s">
        <v>3729</v>
      </c>
      <c r="G396" s="202"/>
      <c r="H396" s="206">
        <v>3</v>
      </c>
      <c r="I396" s="207"/>
      <c r="J396" s="202"/>
      <c r="K396" s="202"/>
      <c r="L396" s="208"/>
      <c r="M396" s="209"/>
      <c r="N396" s="210"/>
      <c r="O396" s="210"/>
      <c r="P396" s="210"/>
      <c r="Q396" s="210"/>
      <c r="R396" s="210"/>
      <c r="S396" s="210"/>
      <c r="T396" s="211"/>
      <c r="AT396" s="212" t="s">
        <v>161</v>
      </c>
      <c r="AU396" s="212" t="s">
        <v>87</v>
      </c>
      <c r="AV396" s="13" t="s">
        <v>87</v>
      </c>
      <c r="AW396" s="13" t="s">
        <v>34</v>
      </c>
      <c r="AX396" s="13" t="s">
        <v>77</v>
      </c>
      <c r="AY396" s="212" t="s">
        <v>152</v>
      </c>
    </row>
    <row r="397" spans="1:65" s="14" customFormat="1" ht="11.25">
      <c r="B397" s="217"/>
      <c r="C397" s="218"/>
      <c r="D397" s="203" t="s">
        <v>161</v>
      </c>
      <c r="E397" s="219" t="s">
        <v>1</v>
      </c>
      <c r="F397" s="220" t="s">
        <v>203</v>
      </c>
      <c r="G397" s="218"/>
      <c r="H397" s="221">
        <v>4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161</v>
      </c>
      <c r="AU397" s="227" t="s">
        <v>87</v>
      </c>
      <c r="AV397" s="14" t="s">
        <v>159</v>
      </c>
      <c r="AW397" s="14" t="s">
        <v>34</v>
      </c>
      <c r="AX397" s="14" t="s">
        <v>85</v>
      </c>
      <c r="AY397" s="227" t="s">
        <v>152</v>
      </c>
    </row>
    <row r="398" spans="1:65" s="2" customFormat="1" ht="24.2" customHeight="1">
      <c r="A398" s="34"/>
      <c r="B398" s="35"/>
      <c r="C398" s="187" t="s">
        <v>1146</v>
      </c>
      <c r="D398" s="187" t="s">
        <v>155</v>
      </c>
      <c r="E398" s="188" t="s">
        <v>2130</v>
      </c>
      <c r="F398" s="189" t="s">
        <v>2131</v>
      </c>
      <c r="G398" s="190" t="s">
        <v>170</v>
      </c>
      <c r="H398" s="191">
        <v>4</v>
      </c>
      <c r="I398" s="192"/>
      <c r="J398" s="193">
        <f>ROUND(I398*H398,2)</f>
        <v>0</v>
      </c>
      <c r="K398" s="194"/>
      <c r="L398" s="39"/>
      <c r="M398" s="195" t="s">
        <v>1</v>
      </c>
      <c r="N398" s="196" t="s">
        <v>42</v>
      </c>
      <c r="O398" s="71"/>
      <c r="P398" s="197">
        <f>O398*H398</f>
        <v>0</v>
      </c>
      <c r="Q398" s="197">
        <v>2.7E-4</v>
      </c>
      <c r="R398" s="197">
        <f>Q398*H398</f>
        <v>1.08E-3</v>
      </c>
      <c r="S398" s="197">
        <v>0</v>
      </c>
      <c r="T398" s="198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9" t="s">
        <v>159</v>
      </c>
      <c r="AT398" s="199" t="s">
        <v>155</v>
      </c>
      <c r="AU398" s="199" t="s">
        <v>87</v>
      </c>
      <c r="AY398" s="17" t="s">
        <v>152</v>
      </c>
      <c r="BE398" s="200">
        <f>IF(N398="základní",J398,0)</f>
        <v>0</v>
      </c>
      <c r="BF398" s="200">
        <f>IF(N398="snížená",J398,0)</f>
        <v>0</v>
      </c>
      <c r="BG398" s="200">
        <f>IF(N398="zákl. přenesená",J398,0)</f>
        <v>0</v>
      </c>
      <c r="BH398" s="200">
        <f>IF(N398="sníž. přenesená",J398,0)</f>
        <v>0</v>
      </c>
      <c r="BI398" s="200">
        <f>IF(N398="nulová",J398,0)</f>
        <v>0</v>
      </c>
      <c r="BJ398" s="17" t="s">
        <v>85</v>
      </c>
      <c r="BK398" s="200">
        <f>ROUND(I398*H398,2)</f>
        <v>0</v>
      </c>
      <c r="BL398" s="17" t="s">
        <v>159</v>
      </c>
      <c r="BM398" s="199" t="s">
        <v>3730</v>
      </c>
    </row>
    <row r="399" spans="1:65" s="13" customFormat="1" ht="11.25">
      <c r="B399" s="201"/>
      <c r="C399" s="202"/>
      <c r="D399" s="203" t="s">
        <v>161</v>
      </c>
      <c r="E399" s="204" t="s">
        <v>1</v>
      </c>
      <c r="F399" s="205" t="s">
        <v>3722</v>
      </c>
      <c r="G399" s="202"/>
      <c r="H399" s="206">
        <v>1</v>
      </c>
      <c r="I399" s="207"/>
      <c r="J399" s="202"/>
      <c r="K399" s="202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161</v>
      </c>
      <c r="AU399" s="212" t="s">
        <v>87</v>
      </c>
      <c r="AV399" s="13" t="s">
        <v>87</v>
      </c>
      <c r="AW399" s="13" t="s">
        <v>34</v>
      </c>
      <c r="AX399" s="13" t="s">
        <v>77</v>
      </c>
      <c r="AY399" s="212" t="s">
        <v>152</v>
      </c>
    </row>
    <row r="400" spans="1:65" s="13" customFormat="1" ht="11.25">
      <c r="B400" s="201"/>
      <c r="C400" s="202"/>
      <c r="D400" s="203" t="s">
        <v>161</v>
      </c>
      <c r="E400" s="204" t="s">
        <v>1</v>
      </c>
      <c r="F400" s="205" t="s">
        <v>3729</v>
      </c>
      <c r="G400" s="202"/>
      <c r="H400" s="206">
        <v>3</v>
      </c>
      <c r="I400" s="207"/>
      <c r="J400" s="202"/>
      <c r="K400" s="202"/>
      <c r="L400" s="208"/>
      <c r="M400" s="209"/>
      <c r="N400" s="210"/>
      <c r="O400" s="210"/>
      <c r="P400" s="210"/>
      <c r="Q400" s="210"/>
      <c r="R400" s="210"/>
      <c r="S400" s="210"/>
      <c r="T400" s="211"/>
      <c r="AT400" s="212" t="s">
        <v>161</v>
      </c>
      <c r="AU400" s="212" t="s">
        <v>87</v>
      </c>
      <c r="AV400" s="13" t="s">
        <v>87</v>
      </c>
      <c r="AW400" s="13" t="s">
        <v>34</v>
      </c>
      <c r="AX400" s="13" t="s">
        <v>77</v>
      </c>
      <c r="AY400" s="212" t="s">
        <v>152</v>
      </c>
    </row>
    <row r="401" spans="1:65" s="14" customFormat="1" ht="11.25">
      <c r="B401" s="217"/>
      <c r="C401" s="218"/>
      <c r="D401" s="203" t="s">
        <v>161</v>
      </c>
      <c r="E401" s="219" t="s">
        <v>1</v>
      </c>
      <c r="F401" s="220" t="s">
        <v>203</v>
      </c>
      <c r="G401" s="218"/>
      <c r="H401" s="221">
        <v>4</v>
      </c>
      <c r="I401" s="222"/>
      <c r="J401" s="218"/>
      <c r="K401" s="218"/>
      <c r="L401" s="223"/>
      <c r="M401" s="224"/>
      <c r="N401" s="225"/>
      <c r="O401" s="225"/>
      <c r="P401" s="225"/>
      <c r="Q401" s="225"/>
      <c r="R401" s="225"/>
      <c r="S401" s="225"/>
      <c r="T401" s="226"/>
      <c r="AT401" s="227" t="s">
        <v>161</v>
      </c>
      <c r="AU401" s="227" t="s">
        <v>87</v>
      </c>
      <c r="AV401" s="14" t="s">
        <v>159</v>
      </c>
      <c r="AW401" s="14" t="s">
        <v>34</v>
      </c>
      <c r="AX401" s="14" t="s">
        <v>85</v>
      </c>
      <c r="AY401" s="227" t="s">
        <v>152</v>
      </c>
    </row>
    <row r="402" spans="1:65" s="2" customFormat="1" ht="21.75" customHeight="1">
      <c r="A402" s="34"/>
      <c r="B402" s="35"/>
      <c r="C402" s="187" t="s">
        <v>1149</v>
      </c>
      <c r="D402" s="187" t="s">
        <v>155</v>
      </c>
      <c r="E402" s="188" t="s">
        <v>3731</v>
      </c>
      <c r="F402" s="189" t="s">
        <v>3732</v>
      </c>
      <c r="G402" s="190" t="s">
        <v>170</v>
      </c>
      <c r="H402" s="191">
        <v>5</v>
      </c>
      <c r="I402" s="192"/>
      <c r="J402" s="193">
        <f>ROUND(I402*H402,2)</f>
        <v>0</v>
      </c>
      <c r="K402" s="194"/>
      <c r="L402" s="39"/>
      <c r="M402" s="195" t="s">
        <v>1</v>
      </c>
      <c r="N402" s="196" t="s">
        <v>42</v>
      </c>
      <c r="O402" s="71"/>
      <c r="P402" s="197">
        <f>O402*H402</f>
        <v>0</v>
      </c>
      <c r="Q402" s="197">
        <v>5.6999999999999998E-4</v>
      </c>
      <c r="R402" s="197">
        <f>Q402*H402</f>
        <v>2.8500000000000001E-3</v>
      </c>
      <c r="S402" s="197">
        <v>0</v>
      </c>
      <c r="T402" s="19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9" t="s">
        <v>159</v>
      </c>
      <c r="AT402" s="199" t="s">
        <v>155</v>
      </c>
      <c r="AU402" s="199" t="s">
        <v>87</v>
      </c>
      <c r="AY402" s="17" t="s">
        <v>152</v>
      </c>
      <c r="BE402" s="200">
        <f>IF(N402="základní",J402,0)</f>
        <v>0</v>
      </c>
      <c r="BF402" s="200">
        <f>IF(N402="snížená",J402,0)</f>
        <v>0</v>
      </c>
      <c r="BG402" s="200">
        <f>IF(N402="zákl. přenesená",J402,0)</f>
        <v>0</v>
      </c>
      <c r="BH402" s="200">
        <f>IF(N402="sníž. přenesená",J402,0)</f>
        <v>0</v>
      </c>
      <c r="BI402" s="200">
        <f>IF(N402="nulová",J402,0)</f>
        <v>0</v>
      </c>
      <c r="BJ402" s="17" t="s">
        <v>85</v>
      </c>
      <c r="BK402" s="200">
        <f>ROUND(I402*H402,2)</f>
        <v>0</v>
      </c>
      <c r="BL402" s="17" t="s">
        <v>159</v>
      </c>
      <c r="BM402" s="199" t="s">
        <v>3733</v>
      </c>
    </row>
    <row r="403" spans="1:65" s="13" customFormat="1" ht="11.25">
      <c r="B403" s="201"/>
      <c r="C403" s="202"/>
      <c r="D403" s="203" t="s">
        <v>161</v>
      </c>
      <c r="E403" s="204" t="s">
        <v>1</v>
      </c>
      <c r="F403" s="205" t="s">
        <v>3734</v>
      </c>
      <c r="G403" s="202"/>
      <c r="H403" s="206">
        <v>2</v>
      </c>
      <c r="I403" s="207"/>
      <c r="J403" s="202"/>
      <c r="K403" s="202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161</v>
      </c>
      <c r="AU403" s="212" t="s">
        <v>87</v>
      </c>
      <c r="AV403" s="13" t="s">
        <v>87</v>
      </c>
      <c r="AW403" s="13" t="s">
        <v>34</v>
      </c>
      <c r="AX403" s="13" t="s">
        <v>77</v>
      </c>
      <c r="AY403" s="212" t="s">
        <v>152</v>
      </c>
    </row>
    <row r="404" spans="1:65" s="13" customFormat="1" ht="11.25">
      <c r="B404" s="201"/>
      <c r="C404" s="202"/>
      <c r="D404" s="203" t="s">
        <v>161</v>
      </c>
      <c r="E404" s="204" t="s">
        <v>1</v>
      </c>
      <c r="F404" s="205" t="s">
        <v>3729</v>
      </c>
      <c r="G404" s="202"/>
      <c r="H404" s="206">
        <v>3</v>
      </c>
      <c r="I404" s="207"/>
      <c r="J404" s="202"/>
      <c r="K404" s="202"/>
      <c r="L404" s="208"/>
      <c r="M404" s="209"/>
      <c r="N404" s="210"/>
      <c r="O404" s="210"/>
      <c r="P404" s="210"/>
      <c r="Q404" s="210"/>
      <c r="R404" s="210"/>
      <c r="S404" s="210"/>
      <c r="T404" s="211"/>
      <c r="AT404" s="212" t="s">
        <v>161</v>
      </c>
      <c r="AU404" s="212" t="s">
        <v>87</v>
      </c>
      <c r="AV404" s="13" t="s">
        <v>87</v>
      </c>
      <c r="AW404" s="13" t="s">
        <v>34</v>
      </c>
      <c r="AX404" s="13" t="s">
        <v>77</v>
      </c>
      <c r="AY404" s="212" t="s">
        <v>152</v>
      </c>
    </row>
    <row r="405" spans="1:65" s="14" customFormat="1" ht="11.25">
      <c r="B405" s="217"/>
      <c r="C405" s="218"/>
      <c r="D405" s="203" t="s">
        <v>161</v>
      </c>
      <c r="E405" s="219" t="s">
        <v>1</v>
      </c>
      <c r="F405" s="220" t="s">
        <v>203</v>
      </c>
      <c r="G405" s="218"/>
      <c r="H405" s="221">
        <v>5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161</v>
      </c>
      <c r="AU405" s="227" t="s">
        <v>87</v>
      </c>
      <c r="AV405" s="14" t="s">
        <v>159</v>
      </c>
      <c r="AW405" s="14" t="s">
        <v>34</v>
      </c>
      <c r="AX405" s="14" t="s">
        <v>85</v>
      </c>
      <c r="AY405" s="227" t="s">
        <v>152</v>
      </c>
    </row>
    <row r="406" spans="1:65" s="2" customFormat="1" ht="21.75" customHeight="1">
      <c r="A406" s="34"/>
      <c r="B406" s="35"/>
      <c r="C406" s="187" t="s">
        <v>1152</v>
      </c>
      <c r="D406" s="187" t="s">
        <v>155</v>
      </c>
      <c r="E406" s="188" t="s">
        <v>3735</v>
      </c>
      <c r="F406" s="189" t="s">
        <v>3736</v>
      </c>
      <c r="G406" s="190" t="s">
        <v>170</v>
      </c>
      <c r="H406" s="191">
        <v>11</v>
      </c>
      <c r="I406" s="192"/>
      <c r="J406" s="193">
        <f>ROUND(I406*H406,2)</f>
        <v>0</v>
      </c>
      <c r="K406" s="194"/>
      <c r="L406" s="39"/>
      <c r="M406" s="195" t="s">
        <v>1</v>
      </c>
      <c r="N406" s="196" t="s">
        <v>42</v>
      </c>
      <c r="O406" s="71"/>
      <c r="P406" s="197">
        <f>O406*H406</f>
        <v>0</v>
      </c>
      <c r="Q406" s="197">
        <v>5.0000000000000001E-4</v>
      </c>
      <c r="R406" s="197">
        <f>Q406*H406</f>
        <v>5.4999999999999997E-3</v>
      </c>
      <c r="S406" s="197">
        <v>0</v>
      </c>
      <c r="T406" s="198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9" t="s">
        <v>159</v>
      </c>
      <c r="AT406" s="199" t="s">
        <v>155</v>
      </c>
      <c r="AU406" s="199" t="s">
        <v>87</v>
      </c>
      <c r="AY406" s="17" t="s">
        <v>152</v>
      </c>
      <c r="BE406" s="200">
        <f>IF(N406="základní",J406,0)</f>
        <v>0</v>
      </c>
      <c r="BF406" s="200">
        <f>IF(N406="snížená",J406,0)</f>
        <v>0</v>
      </c>
      <c r="BG406" s="200">
        <f>IF(N406="zákl. přenesená",J406,0)</f>
        <v>0</v>
      </c>
      <c r="BH406" s="200">
        <f>IF(N406="sníž. přenesená",J406,0)</f>
        <v>0</v>
      </c>
      <c r="BI406" s="200">
        <f>IF(N406="nulová",J406,0)</f>
        <v>0</v>
      </c>
      <c r="BJ406" s="17" t="s">
        <v>85</v>
      </c>
      <c r="BK406" s="200">
        <f>ROUND(I406*H406,2)</f>
        <v>0</v>
      </c>
      <c r="BL406" s="17" t="s">
        <v>159</v>
      </c>
      <c r="BM406" s="199" t="s">
        <v>3737</v>
      </c>
    </row>
    <row r="407" spans="1:65" s="13" customFormat="1" ht="11.25">
      <c r="B407" s="201"/>
      <c r="C407" s="202"/>
      <c r="D407" s="203" t="s">
        <v>161</v>
      </c>
      <c r="E407" s="204" t="s">
        <v>1</v>
      </c>
      <c r="F407" s="205" t="s">
        <v>3738</v>
      </c>
      <c r="G407" s="202"/>
      <c r="H407" s="206">
        <v>5</v>
      </c>
      <c r="I407" s="207"/>
      <c r="J407" s="202"/>
      <c r="K407" s="202"/>
      <c r="L407" s="208"/>
      <c r="M407" s="209"/>
      <c r="N407" s="210"/>
      <c r="O407" s="210"/>
      <c r="P407" s="210"/>
      <c r="Q407" s="210"/>
      <c r="R407" s="210"/>
      <c r="S407" s="210"/>
      <c r="T407" s="211"/>
      <c r="AT407" s="212" t="s">
        <v>161</v>
      </c>
      <c r="AU407" s="212" t="s">
        <v>87</v>
      </c>
      <c r="AV407" s="13" t="s">
        <v>87</v>
      </c>
      <c r="AW407" s="13" t="s">
        <v>34</v>
      </c>
      <c r="AX407" s="13" t="s">
        <v>77</v>
      </c>
      <c r="AY407" s="212" t="s">
        <v>152</v>
      </c>
    </row>
    <row r="408" spans="1:65" s="13" customFormat="1" ht="11.25">
      <c r="B408" s="201"/>
      <c r="C408" s="202"/>
      <c r="D408" s="203" t="s">
        <v>161</v>
      </c>
      <c r="E408" s="204" t="s">
        <v>1</v>
      </c>
      <c r="F408" s="205" t="s">
        <v>3739</v>
      </c>
      <c r="G408" s="202"/>
      <c r="H408" s="206">
        <v>6</v>
      </c>
      <c r="I408" s="207"/>
      <c r="J408" s="202"/>
      <c r="K408" s="202"/>
      <c r="L408" s="208"/>
      <c r="M408" s="209"/>
      <c r="N408" s="210"/>
      <c r="O408" s="210"/>
      <c r="P408" s="210"/>
      <c r="Q408" s="210"/>
      <c r="R408" s="210"/>
      <c r="S408" s="210"/>
      <c r="T408" s="211"/>
      <c r="AT408" s="212" t="s">
        <v>161</v>
      </c>
      <c r="AU408" s="212" t="s">
        <v>87</v>
      </c>
      <c r="AV408" s="13" t="s">
        <v>87</v>
      </c>
      <c r="AW408" s="13" t="s">
        <v>34</v>
      </c>
      <c r="AX408" s="13" t="s">
        <v>77</v>
      </c>
      <c r="AY408" s="212" t="s">
        <v>152</v>
      </c>
    </row>
    <row r="409" spans="1:65" s="14" customFormat="1" ht="11.25">
      <c r="B409" s="217"/>
      <c r="C409" s="218"/>
      <c r="D409" s="203" t="s">
        <v>161</v>
      </c>
      <c r="E409" s="219" t="s">
        <v>1</v>
      </c>
      <c r="F409" s="220" t="s">
        <v>203</v>
      </c>
      <c r="G409" s="218"/>
      <c r="H409" s="221">
        <v>11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161</v>
      </c>
      <c r="AU409" s="227" t="s">
        <v>87</v>
      </c>
      <c r="AV409" s="14" t="s">
        <v>159</v>
      </c>
      <c r="AW409" s="14" t="s">
        <v>34</v>
      </c>
      <c r="AX409" s="14" t="s">
        <v>85</v>
      </c>
      <c r="AY409" s="227" t="s">
        <v>152</v>
      </c>
    </row>
    <row r="410" spans="1:65" s="2" customFormat="1" ht="24.2" customHeight="1">
      <c r="A410" s="34"/>
      <c r="B410" s="35"/>
      <c r="C410" s="187" t="s">
        <v>1156</v>
      </c>
      <c r="D410" s="187" t="s">
        <v>155</v>
      </c>
      <c r="E410" s="188" t="s">
        <v>3740</v>
      </c>
      <c r="F410" s="189" t="s">
        <v>3741</v>
      </c>
      <c r="G410" s="190" t="s">
        <v>170</v>
      </c>
      <c r="H410" s="191">
        <v>1</v>
      </c>
      <c r="I410" s="192"/>
      <c r="J410" s="193">
        <f>ROUND(I410*H410,2)</f>
        <v>0</v>
      </c>
      <c r="K410" s="194"/>
      <c r="L410" s="39"/>
      <c r="M410" s="195" t="s">
        <v>1</v>
      </c>
      <c r="N410" s="196" t="s">
        <v>42</v>
      </c>
      <c r="O410" s="71"/>
      <c r="P410" s="197">
        <f>O410*H410</f>
        <v>0</v>
      </c>
      <c r="Q410" s="197">
        <v>9.6000000000000002E-4</v>
      </c>
      <c r="R410" s="197">
        <f>Q410*H410</f>
        <v>9.6000000000000002E-4</v>
      </c>
      <c r="S410" s="197">
        <v>0</v>
      </c>
      <c r="T410" s="19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159</v>
      </c>
      <c r="AT410" s="199" t="s">
        <v>155</v>
      </c>
      <c r="AU410" s="199" t="s">
        <v>87</v>
      </c>
      <c r="AY410" s="17" t="s">
        <v>152</v>
      </c>
      <c r="BE410" s="200">
        <f>IF(N410="základní",J410,0)</f>
        <v>0</v>
      </c>
      <c r="BF410" s="200">
        <f>IF(N410="snížená",J410,0)</f>
        <v>0</v>
      </c>
      <c r="BG410" s="200">
        <f>IF(N410="zákl. přenesená",J410,0)</f>
        <v>0</v>
      </c>
      <c r="BH410" s="200">
        <f>IF(N410="sníž. přenesená",J410,0)</f>
        <v>0</v>
      </c>
      <c r="BI410" s="200">
        <f>IF(N410="nulová",J410,0)</f>
        <v>0</v>
      </c>
      <c r="BJ410" s="17" t="s">
        <v>85</v>
      </c>
      <c r="BK410" s="200">
        <f>ROUND(I410*H410,2)</f>
        <v>0</v>
      </c>
      <c r="BL410" s="17" t="s">
        <v>159</v>
      </c>
      <c r="BM410" s="199" t="s">
        <v>3742</v>
      </c>
    </row>
    <row r="411" spans="1:65" s="13" customFormat="1" ht="11.25">
      <c r="B411" s="201"/>
      <c r="C411" s="202"/>
      <c r="D411" s="203" t="s">
        <v>161</v>
      </c>
      <c r="E411" s="204" t="s">
        <v>1</v>
      </c>
      <c r="F411" s="205" t="s">
        <v>3722</v>
      </c>
      <c r="G411" s="202"/>
      <c r="H411" s="206">
        <v>1</v>
      </c>
      <c r="I411" s="207"/>
      <c r="J411" s="202"/>
      <c r="K411" s="202"/>
      <c r="L411" s="208"/>
      <c r="M411" s="209"/>
      <c r="N411" s="210"/>
      <c r="O411" s="210"/>
      <c r="P411" s="210"/>
      <c r="Q411" s="210"/>
      <c r="R411" s="210"/>
      <c r="S411" s="210"/>
      <c r="T411" s="211"/>
      <c r="AT411" s="212" t="s">
        <v>161</v>
      </c>
      <c r="AU411" s="212" t="s">
        <v>87</v>
      </c>
      <c r="AV411" s="13" t="s">
        <v>87</v>
      </c>
      <c r="AW411" s="13" t="s">
        <v>34</v>
      </c>
      <c r="AX411" s="13" t="s">
        <v>85</v>
      </c>
      <c r="AY411" s="212" t="s">
        <v>152</v>
      </c>
    </row>
    <row r="412" spans="1:65" s="2" customFormat="1" ht="16.5" customHeight="1">
      <c r="A412" s="34"/>
      <c r="B412" s="35"/>
      <c r="C412" s="187" t="s">
        <v>1160</v>
      </c>
      <c r="D412" s="187" t="s">
        <v>155</v>
      </c>
      <c r="E412" s="188" t="s">
        <v>3743</v>
      </c>
      <c r="F412" s="189" t="s">
        <v>3744</v>
      </c>
      <c r="G412" s="190" t="s">
        <v>192</v>
      </c>
      <c r="H412" s="191">
        <v>1</v>
      </c>
      <c r="I412" s="192"/>
      <c r="J412" s="193">
        <f>ROUND(I412*H412,2)</f>
        <v>0</v>
      </c>
      <c r="K412" s="194"/>
      <c r="L412" s="39"/>
      <c r="M412" s="195" t="s">
        <v>1</v>
      </c>
      <c r="N412" s="196" t="s">
        <v>42</v>
      </c>
      <c r="O412" s="71"/>
      <c r="P412" s="197">
        <f>O412*H412</f>
        <v>0</v>
      </c>
      <c r="Q412" s="197">
        <v>8.0000000000000004E-4</v>
      </c>
      <c r="R412" s="197">
        <f>Q412*H412</f>
        <v>8.0000000000000004E-4</v>
      </c>
      <c r="S412" s="197">
        <v>0</v>
      </c>
      <c r="T412" s="198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9" t="s">
        <v>159</v>
      </c>
      <c r="AT412" s="199" t="s">
        <v>155</v>
      </c>
      <c r="AU412" s="199" t="s">
        <v>87</v>
      </c>
      <c r="AY412" s="17" t="s">
        <v>152</v>
      </c>
      <c r="BE412" s="200">
        <f>IF(N412="základní",J412,0)</f>
        <v>0</v>
      </c>
      <c r="BF412" s="200">
        <f>IF(N412="snížená",J412,0)</f>
        <v>0</v>
      </c>
      <c r="BG412" s="200">
        <f>IF(N412="zákl. přenesená",J412,0)</f>
        <v>0</v>
      </c>
      <c r="BH412" s="200">
        <f>IF(N412="sníž. přenesená",J412,0)</f>
        <v>0</v>
      </c>
      <c r="BI412" s="200">
        <f>IF(N412="nulová",J412,0)</f>
        <v>0</v>
      </c>
      <c r="BJ412" s="17" t="s">
        <v>85</v>
      </c>
      <c r="BK412" s="200">
        <f>ROUND(I412*H412,2)</f>
        <v>0</v>
      </c>
      <c r="BL412" s="17" t="s">
        <v>159</v>
      </c>
      <c r="BM412" s="199" t="s">
        <v>3745</v>
      </c>
    </row>
    <row r="413" spans="1:65" s="13" customFormat="1" ht="11.25">
      <c r="B413" s="201"/>
      <c r="C413" s="202"/>
      <c r="D413" s="203" t="s">
        <v>161</v>
      </c>
      <c r="E413" s="204" t="s">
        <v>1</v>
      </c>
      <c r="F413" s="205" t="s">
        <v>3722</v>
      </c>
      <c r="G413" s="202"/>
      <c r="H413" s="206">
        <v>1</v>
      </c>
      <c r="I413" s="207"/>
      <c r="J413" s="202"/>
      <c r="K413" s="202"/>
      <c r="L413" s="208"/>
      <c r="M413" s="209"/>
      <c r="N413" s="210"/>
      <c r="O413" s="210"/>
      <c r="P413" s="210"/>
      <c r="Q413" s="210"/>
      <c r="R413" s="210"/>
      <c r="S413" s="210"/>
      <c r="T413" s="211"/>
      <c r="AT413" s="212" t="s">
        <v>161</v>
      </c>
      <c r="AU413" s="212" t="s">
        <v>87</v>
      </c>
      <c r="AV413" s="13" t="s">
        <v>87</v>
      </c>
      <c r="AW413" s="13" t="s">
        <v>34</v>
      </c>
      <c r="AX413" s="13" t="s">
        <v>85</v>
      </c>
      <c r="AY413" s="212" t="s">
        <v>152</v>
      </c>
    </row>
    <row r="414" spans="1:65" s="2" customFormat="1" ht="16.5" customHeight="1">
      <c r="A414" s="34"/>
      <c r="B414" s="35"/>
      <c r="C414" s="187" t="s">
        <v>1164</v>
      </c>
      <c r="D414" s="187" t="s">
        <v>155</v>
      </c>
      <c r="E414" s="188" t="s">
        <v>3746</v>
      </c>
      <c r="F414" s="189" t="s">
        <v>3747</v>
      </c>
      <c r="G414" s="190" t="s">
        <v>192</v>
      </c>
      <c r="H414" s="191">
        <v>1</v>
      </c>
      <c r="I414" s="192"/>
      <c r="J414" s="193">
        <f>ROUND(I414*H414,2)</f>
        <v>0</v>
      </c>
      <c r="K414" s="194"/>
      <c r="L414" s="39"/>
      <c r="M414" s="195" t="s">
        <v>1</v>
      </c>
      <c r="N414" s="196" t="s">
        <v>42</v>
      </c>
      <c r="O414" s="71"/>
      <c r="P414" s="197">
        <f>O414*H414</f>
        <v>0</v>
      </c>
      <c r="Q414" s="197">
        <v>8.0000000000000004E-4</v>
      </c>
      <c r="R414" s="197">
        <f>Q414*H414</f>
        <v>8.0000000000000004E-4</v>
      </c>
      <c r="S414" s="197">
        <v>0</v>
      </c>
      <c r="T414" s="198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9" t="s">
        <v>159</v>
      </c>
      <c r="AT414" s="199" t="s">
        <v>155</v>
      </c>
      <c r="AU414" s="199" t="s">
        <v>87</v>
      </c>
      <c r="AY414" s="17" t="s">
        <v>152</v>
      </c>
      <c r="BE414" s="200">
        <f>IF(N414="základní",J414,0)</f>
        <v>0</v>
      </c>
      <c r="BF414" s="200">
        <f>IF(N414="snížená",J414,0)</f>
        <v>0</v>
      </c>
      <c r="BG414" s="200">
        <f>IF(N414="zákl. přenesená",J414,0)</f>
        <v>0</v>
      </c>
      <c r="BH414" s="200">
        <f>IF(N414="sníž. přenesená",J414,0)</f>
        <v>0</v>
      </c>
      <c r="BI414" s="200">
        <f>IF(N414="nulová",J414,0)</f>
        <v>0</v>
      </c>
      <c r="BJ414" s="17" t="s">
        <v>85</v>
      </c>
      <c r="BK414" s="200">
        <f>ROUND(I414*H414,2)</f>
        <v>0</v>
      </c>
      <c r="BL414" s="17" t="s">
        <v>159</v>
      </c>
      <c r="BM414" s="199" t="s">
        <v>3748</v>
      </c>
    </row>
    <row r="415" spans="1:65" s="13" customFormat="1" ht="11.25">
      <c r="B415" s="201"/>
      <c r="C415" s="202"/>
      <c r="D415" s="203" t="s">
        <v>161</v>
      </c>
      <c r="E415" s="204" t="s">
        <v>1</v>
      </c>
      <c r="F415" s="205" t="s">
        <v>3722</v>
      </c>
      <c r="G415" s="202"/>
      <c r="H415" s="206">
        <v>1</v>
      </c>
      <c r="I415" s="207"/>
      <c r="J415" s="202"/>
      <c r="K415" s="202"/>
      <c r="L415" s="208"/>
      <c r="M415" s="209"/>
      <c r="N415" s="210"/>
      <c r="O415" s="210"/>
      <c r="P415" s="210"/>
      <c r="Q415" s="210"/>
      <c r="R415" s="210"/>
      <c r="S415" s="210"/>
      <c r="T415" s="211"/>
      <c r="AT415" s="212" t="s">
        <v>161</v>
      </c>
      <c r="AU415" s="212" t="s">
        <v>87</v>
      </c>
      <c r="AV415" s="13" t="s">
        <v>87</v>
      </c>
      <c r="AW415" s="13" t="s">
        <v>34</v>
      </c>
      <c r="AX415" s="13" t="s">
        <v>85</v>
      </c>
      <c r="AY415" s="212" t="s">
        <v>152</v>
      </c>
    </row>
    <row r="416" spans="1:65" s="2" customFormat="1" ht="24.2" customHeight="1">
      <c r="A416" s="34"/>
      <c r="B416" s="35"/>
      <c r="C416" s="187" t="s">
        <v>1169</v>
      </c>
      <c r="D416" s="187" t="s">
        <v>155</v>
      </c>
      <c r="E416" s="188" t="s">
        <v>3749</v>
      </c>
      <c r="F416" s="189" t="s">
        <v>3750</v>
      </c>
      <c r="G416" s="190" t="s">
        <v>192</v>
      </c>
      <c r="H416" s="191">
        <v>1</v>
      </c>
      <c r="I416" s="192"/>
      <c r="J416" s="193">
        <f>ROUND(I416*H416,2)</f>
        <v>0</v>
      </c>
      <c r="K416" s="194"/>
      <c r="L416" s="39"/>
      <c r="M416" s="195" t="s">
        <v>1</v>
      </c>
      <c r="N416" s="196" t="s">
        <v>42</v>
      </c>
      <c r="O416" s="71"/>
      <c r="P416" s="197">
        <f>O416*H416</f>
        <v>0</v>
      </c>
      <c r="Q416" s="197">
        <v>8.0000000000000004E-4</v>
      </c>
      <c r="R416" s="197">
        <f>Q416*H416</f>
        <v>8.0000000000000004E-4</v>
      </c>
      <c r="S416" s="197">
        <v>0</v>
      </c>
      <c r="T416" s="19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9" t="s">
        <v>159</v>
      </c>
      <c r="AT416" s="199" t="s">
        <v>155</v>
      </c>
      <c r="AU416" s="199" t="s">
        <v>87</v>
      </c>
      <c r="AY416" s="17" t="s">
        <v>152</v>
      </c>
      <c r="BE416" s="200">
        <f>IF(N416="základní",J416,0)</f>
        <v>0</v>
      </c>
      <c r="BF416" s="200">
        <f>IF(N416="snížená",J416,0)</f>
        <v>0</v>
      </c>
      <c r="BG416" s="200">
        <f>IF(N416="zákl. přenesená",J416,0)</f>
        <v>0</v>
      </c>
      <c r="BH416" s="200">
        <f>IF(N416="sníž. přenesená",J416,0)</f>
        <v>0</v>
      </c>
      <c r="BI416" s="200">
        <f>IF(N416="nulová",J416,0)</f>
        <v>0</v>
      </c>
      <c r="BJ416" s="17" t="s">
        <v>85</v>
      </c>
      <c r="BK416" s="200">
        <f>ROUND(I416*H416,2)</f>
        <v>0</v>
      </c>
      <c r="BL416" s="17" t="s">
        <v>159</v>
      </c>
      <c r="BM416" s="199" t="s">
        <v>3751</v>
      </c>
    </row>
    <row r="417" spans="1:65" s="13" customFormat="1" ht="11.25">
      <c r="B417" s="201"/>
      <c r="C417" s="202"/>
      <c r="D417" s="203" t="s">
        <v>161</v>
      </c>
      <c r="E417" s="204" t="s">
        <v>1</v>
      </c>
      <c r="F417" s="205" t="s">
        <v>3722</v>
      </c>
      <c r="G417" s="202"/>
      <c r="H417" s="206">
        <v>1</v>
      </c>
      <c r="I417" s="207"/>
      <c r="J417" s="202"/>
      <c r="K417" s="202"/>
      <c r="L417" s="208"/>
      <c r="M417" s="209"/>
      <c r="N417" s="210"/>
      <c r="O417" s="210"/>
      <c r="P417" s="210"/>
      <c r="Q417" s="210"/>
      <c r="R417" s="210"/>
      <c r="S417" s="210"/>
      <c r="T417" s="211"/>
      <c r="AT417" s="212" t="s">
        <v>161</v>
      </c>
      <c r="AU417" s="212" t="s">
        <v>87</v>
      </c>
      <c r="AV417" s="13" t="s">
        <v>87</v>
      </c>
      <c r="AW417" s="13" t="s">
        <v>34</v>
      </c>
      <c r="AX417" s="13" t="s">
        <v>85</v>
      </c>
      <c r="AY417" s="212" t="s">
        <v>152</v>
      </c>
    </row>
    <row r="418" spans="1:65" s="2" customFormat="1" ht="24.2" customHeight="1">
      <c r="A418" s="34"/>
      <c r="B418" s="35"/>
      <c r="C418" s="187" t="s">
        <v>1173</v>
      </c>
      <c r="D418" s="187" t="s">
        <v>155</v>
      </c>
      <c r="E418" s="188" t="s">
        <v>3752</v>
      </c>
      <c r="F418" s="189" t="s">
        <v>3753</v>
      </c>
      <c r="G418" s="190" t="s">
        <v>307</v>
      </c>
      <c r="H418" s="239"/>
      <c r="I418" s="192"/>
      <c r="J418" s="193">
        <f>ROUND(I418*H418,2)</f>
        <v>0</v>
      </c>
      <c r="K418" s="194"/>
      <c r="L418" s="39"/>
      <c r="M418" s="195" t="s">
        <v>1</v>
      </c>
      <c r="N418" s="196" t="s">
        <v>42</v>
      </c>
      <c r="O418" s="71"/>
      <c r="P418" s="197">
        <f>O418*H418</f>
        <v>0</v>
      </c>
      <c r="Q418" s="197">
        <v>0</v>
      </c>
      <c r="R418" s="197">
        <f>Q418*H418</f>
        <v>0</v>
      </c>
      <c r="S418" s="197">
        <v>0</v>
      </c>
      <c r="T418" s="198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9" t="s">
        <v>235</v>
      </c>
      <c r="AT418" s="199" t="s">
        <v>155</v>
      </c>
      <c r="AU418" s="199" t="s">
        <v>87</v>
      </c>
      <c r="AY418" s="17" t="s">
        <v>152</v>
      </c>
      <c r="BE418" s="200">
        <f>IF(N418="základní",J418,0)</f>
        <v>0</v>
      </c>
      <c r="BF418" s="200">
        <f>IF(N418="snížená",J418,0)</f>
        <v>0</v>
      </c>
      <c r="BG418" s="200">
        <f>IF(N418="zákl. přenesená",J418,0)</f>
        <v>0</v>
      </c>
      <c r="BH418" s="200">
        <f>IF(N418="sníž. přenesená",J418,0)</f>
        <v>0</v>
      </c>
      <c r="BI418" s="200">
        <f>IF(N418="nulová",J418,0)</f>
        <v>0</v>
      </c>
      <c r="BJ418" s="17" t="s">
        <v>85</v>
      </c>
      <c r="BK418" s="200">
        <f>ROUND(I418*H418,2)</f>
        <v>0</v>
      </c>
      <c r="BL418" s="17" t="s">
        <v>235</v>
      </c>
      <c r="BM418" s="199" t="s">
        <v>3754</v>
      </c>
    </row>
    <row r="419" spans="1:65" s="12" customFormat="1" ht="22.9" customHeight="1">
      <c r="B419" s="171"/>
      <c r="C419" s="172"/>
      <c r="D419" s="173" t="s">
        <v>76</v>
      </c>
      <c r="E419" s="185" t="s">
        <v>3755</v>
      </c>
      <c r="F419" s="185" t="s">
        <v>3756</v>
      </c>
      <c r="G419" s="172"/>
      <c r="H419" s="172"/>
      <c r="I419" s="175"/>
      <c r="J419" s="186">
        <f>BK419</f>
        <v>0</v>
      </c>
      <c r="K419" s="172"/>
      <c r="L419" s="177"/>
      <c r="M419" s="178"/>
      <c r="N419" s="179"/>
      <c r="O419" s="179"/>
      <c r="P419" s="180">
        <f>SUM(P420:P424)</f>
        <v>0</v>
      </c>
      <c r="Q419" s="179"/>
      <c r="R419" s="180">
        <f>SUM(R420:R424)</f>
        <v>6.8000000000000005E-3</v>
      </c>
      <c r="S419" s="179"/>
      <c r="T419" s="181">
        <f>SUM(T420:T424)</f>
        <v>0</v>
      </c>
      <c r="AR419" s="182" t="s">
        <v>87</v>
      </c>
      <c r="AT419" s="183" t="s">
        <v>76</v>
      </c>
      <c r="AU419" s="183" t="s">
        <v>85</v>
      </c>
      <c r="AY419" s="182" t="s">
        <v>152</v>
      </c>
      <c r="BK419" s="184">
        <f>SUM(BK420:BK424)</f>
        <v>0</v>
      </c>
    </row>
    <row r="420" spans="1:65" s="2" customFormat="1" ht="37.9" customHeight="1">
      <c r="A420" s="34"/>
      <c r="B420" s="35"/>
      <c r="C420" s="187" t="s">
        <v>1177</v>
      </c>
      <c r="D420" s="187" t="s">
        <v>155</v>
      </c>
      <c r="E420" s="188" t="s">
        <v>3757</v>
      </c>
      <c r="F420" s="189" t="s">
        <v>3758</v>
      </c>
      <c r="G420" s="190" t="s">
        <v>192</v>
      </c>
      <c r="H420" s="191">
        <v>1</v>
      </c>
      <c r="I420" s="192"/>
      <c r="J420" s="193">
        <f>ROUND(I420*H420,2)</f>
        <v>0</v>
      </c>
      <c r="K420" s="194"/>
      <c r="L420" s="39"/>
      <c r="M420" s="195" t="s">
        <v>1</v>
      </c>
      <c r="N420" s="196" t="s">
        <v>42</v>
      </c>
      <c r="O420" s="71"/>
      <c r="P420" s="197">
        <f>O420*H420</f>
        <v>0</v>
      </c>
      <c r="Q420" s="197">
        <v>3.9199999999999999E-3</v>
      </c>
      <c r="R420" s="197">
        <f>Q420*H420</f>
        <v>3.9199999999999999E-3</v>
      </c>
      <c r="S420" s="197">
        <v>0</v>
      </c>
      <c r="T420" s="198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9" t="s">
        <v>235</v>
      </c>
      <c r="AT420" s="199" t="s">
        <v>155</v>
      </c>
      <c r="AU420" s="199" t="s">
        <v>87</v>
      </c>
      <c r="AY420" s="17" t="s">
        <v>152</v>
      </c>
      <c r="BE420" s="200">
        <f>IF(N420="základní",J420,0)</f>
        <v>0</v>
      </c>
      <c r="BF420" s="200">
        <f>IF(N420="snížená",J420,0)</f>
        <v>0</v>
      </c>
      <c r="BG420" s="200">
        <f>IF(N420="zákl. přenesená",J420,0)</f>
        <v>0</v>
      </c>
      <c r="BH420" s="200">
        <f>IF(N420="sníž. přenesená",J420,0)</f>
        <v>0</v>
      </c>
      <c r="BI420" s="200">
        <f>IF(N420="nulová",J420,0)</f>
        <v>0</v>
      </c>
      <c r="BJ420" s="17" t="s">
        <v>85</v>
      </c>
      <c r="BK420" s="200">
        <f>ROUND(I420*H420,2)</f>
        <v>0</v>
      </c>
      <c r="BL420" s="17" t="s">
        <v>235</v>
      </c>
      <c r="BM420" s="199" t="s">
        <v>3759</v>
      </c>
    </row>
    <row r="421" spans="1:65" s="13" customFormat="1" ht="11.25">
      <c r="B421" s="201"/>
      <c r="C421" s="202"/>
      <c r="D421" s="203" t="s">
        <v>161</v>
      </c>
      <c r="E421" s="204" t="s">
        <v>1</v>
      </c>
      <c r="F421" s="205" t="s">
        <v>3722</v>
      </c>
      <c r="G421" s="202"/>
      <c r="H421" s="206">
        <v>1</v>
      </c>
      <c r="I421" s="207"/>
      <c r="J421" s="202"/>
      <c r="K421" s="202"/>
      <c r="L421" s="208"/>
      <c r="M421" s="209"/>
      <c r="N421" s="210"/>
      <c r="O421" s="210"/>
      <c r="P421" s="210"/>
      <c r="Q421" s="210"/>
      <c r="R421" s="210"/>
      <c r="S421" s="210"/>
      <c r="T421" s="211"/>
      <c r="AT421" s="212" t="s">
        <v>161</v>
      </c>
      <c r="AU421" s="212" t="s">
        <v>87</v>
      </c>
      <c r="AV421" s="13" t="s">
        <v>87</v>
      </c>
      <c r="AW421" s="13" t="s">
        <v>34</v>
      </c>
      <c r="AX421" s="13" t="s">
        <v>85</v>
      </c>
      <c r="AY421" s="212" t="s">
        <v>152</v>
      </c>
    </row>
    <row r="422" spans="1:65" s="2" customFormat="1" ht="33" customHeight="1">
      <c r="A422" s="34"/>
      <c r="B422" s="35"/>
      <c r="C422" s="187" t="s">
        <v>1181</v>
      </c>
      <c r="D422" s="187" t="s">
        <v>155</v>
      </c>
      <c r="E422" s="188" t="s">
        <v>3760</v>
      </c>
      <c r="F422" s="189" t="s">
        <v>3761</v>
      </c>
      <c r="G422" s="190" t="s">
        <v>192</v>
      </c>
      <c r="H422" s="191">
        <v>1</v>
      </c>
      <c r="I422" s="192"/>
      <c r="J422" s="193">
        <f>ROUND(I422*H422,2)</f>
        <v>0</v>
      </c>
      <c r="K422" s="194"/>
      <c r="L422" s="39"/>
      <c r="M422" s="195" t="s">
        <v>1</v>
      </c>
      <c r="N422" s="196" t="s">
        <v>42</v>
      </c>
      <c r="O422" s="71"/>
      <c r="P422" s="197">
        <f>O422*H422</f>
        <v>0</v>
      </c>
      <c r="Q422" s="197">
        <v>2.8800000000000002E-3</v>
      </c>
      <c r="R422" s="197">
        <f>Q422*H422</f>
        <v>2.8800000000000002E-3</v>
      </c>
      <c r="S422" s="197">
        <v>0</v>
      </c>
      <c r="T422" s="198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9" t="s">
        <v>235</v>
      </c>
      <c r="AT422" s="199" t="s">
        <v>155</v>
      </c>
      <c r="AU422" s="199" t="s">
        <v>87</v>
      </c>
      <c r="AY422" s="17" t="s">
        <v>152</v>
      </c>
      <c r="BE422" s="200">
        <f>IF(N422="základní",J422,0)</f>
        <v>0</v>
      </c>
      <c r="BF422" s="200">
        <f>IF(N422="snížená",J422,0)</f>
        <v>0</v>
      </c>
      <c r="BG422" s="200">
        <f>IF(N422="zákl. přenesená",J422,0)</f>
        <v>0</v>
      </c>
      <c r="BH422" s="200">
        <f>IF(N422="sníž. přenesená",J422,0)</f>
        <v>0</v>
      </c>
      <c r="BI422" s="200">
        <f>IF(N422="nulová",J422,0)</f>
        <v>0</v>
      </c>
      <c r="BJ422" s="17" t="s">
        <v>85</v>
      </c>
      <c r="BK422" s="200">
        <f>ROUND(I422*H422,2)</f>
        <v>0</v>
      </c>
      <c r="BL422" s="17" t="s">
        <v>235</v>
      </c>
      <c r="BM422" s="199" t="s">
        <v>3762</v>
      </c>
    </row>
    <row r="423" spans="1:65" s="13" customFormat="1" ht="11.25">
      <c r="B423" s="201"/>
      <c r="C423" s="202"/>
      <c r="D423" s="203" t="s">
        <v>161</v>
      </c>
      <c r="E423" s="204" t="s">
        <v>1</v>
      </c>
      <c r="F423" s="205" t="s">
        <v>3722</v>
      </c>
      <c r="G423" s="202"/>
      <c r="H423" s="206">
        <v>1</v>
      </c>
      <c r="I423" s="207"/>
      <c r="J423" s="202"/>
      <c r="K423" s="202"/>
      <c r="L423" s="208"/>
      <c r="M423" s="209"/>
      <c r="N423" s="210"/>
      <c r="O423" s="210"/>
      <c r="P423" s="210"/>
      <c r="Q423" s="210"/>
      <c r="R423" s="210"/>
      <c r="S423" s="210"/>
      <c r="T423" s="211"/>
      <c r="AT423" s="212" t="s">
        <v>161</v>
      </c>
      <c r="AU423" s="212" t="s">
        <v>87</v>
      </c>
      <c r="AV423" s="13" t="s">
        <v>87</v>
      </c>
      <c r="AW423" s="13" t="s">
        <v>34</v>
      </c>
      <c r="AX423" s="13" t="s">
        <v>85</v>
      </c>
      <c r="AY423" s="212" t="s">
        <v>152</v>
      </c>
    </row>
    <row r="424" spans="1:65" s="2" customFormat="1" ht="24.2" customHeight="1">
      <c r="A424" s="34"/>
      <c r="B424" s="35"/>
      <c r="C424" s="187" t="s">
        <v>1185</v>
      </c>
      <c r="D424" s="187" t="s">
        <v>155</v>
      </c>
      <c r="E424" s="188" t="s">
        <v>3763</v>
      </c>
      <c r="F424" s="189" t="s">
        <v>3764</v>
      </c>
      <c r="G424" s="190" t="s">
        <v>307</v>
      </c>
      <c r="H424" s="239"/>
      <c r="I424" s="192"/>
      <c r="J424" s="193">
        <f>ROUND(I424*H424,2)</f>
        <v>0</v>
      </c>
      <c r="K424" s="194"/>
      <c r="L424" s="39"/>
      <c r="M424" s="195" t="s">
        <v>1</v>
      </c>
      <c r="N424" s="196" t="s">
        <v>42</v>
      </c>
      <c r="O424" s="71"/>
      <c r="P424" s="197">
        <f>O424*H424</f>
        <v>0</v>
      </c>
      <c r="Q424" s="197">
        <v>0</v>
      </c>
      <c r="R424" s="197">
        <f>Q424*H424</f>
        <v>0</v>
      </c>
      <c r="S424" s="197">
        <v>0</v>
      </c>
      <c r="T424" s="19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9" t="s">
        <v>235</v>
      </c>
      <c r="AT424" s="199" t="s">
        <v>155</v>
      </c>
      <c r="AU424" s="199" t="s">
        <v>87</v>
      </c>
      <c r="AY424" s="17" t="s">
        <v>152</v>
      </c>
      <c r="BE424" s="200">
        <f>IF(N424="základní",J424,0)</f>
        <v>0</v>
      </c>
      <c r="BF424" s="200">
        <f>IF(N424="snížená",J424,0)</f>
        <v>0</v>
      </c>
      <c r="BG424" s="200">
        <f>IF(N424="zákl. přenesená",J424,0)</f>
        <v>0</v>
      </c>
      <c r="BH424" s="200">
        <f>IF(N424="sníž. přenesená",J424,0)</f>
        <v>0</v>
      </c>
      <c r="BI424" s="200">
        <f>IF(N424="nulová",J424,0)</f>
        <v>0</v>
      </c>
      <c r="BJ424" s="17" t="s">
        <v>85</v>
      </c>
      <c r="BK424" s="200">
        <f>ROUND(I424*H424,2)</f>
        <v>0</v>
      </c>
      <c r="BL424" s="17" t="s">
        <v>235</v>
      </c>
      <c r="BM424" s="199" t="s">
        <v>3765</v>
      </c>
    </row>
    <row r="425" spans="1:65" s="12" customFormat="1" ht="22.9" customHeight="1">
      <c r="B425" s="171"/>
      <c r="C425" s="172"/>
      <c r="D425" s="173" t="s">
        <v>76</v>
      </c>
      <c r="E425" s="185" t="s">
        <v>2142</v>
      </c>
      <c r="F425" s="185" t="s">
        <v>2143</v>
      </c>
      <c r="G425" s="172"/>
      <c r="H425" s="172"/>
      <c r="I425" s="175"/>
      <c r="J425" s="186">
        <f>BK425</f>
        <v>0</v>
      </c>
      <c r="K425" s="172"/>
      <c r="L425" s="177"/>
      <c r="M425" s="178"/>
      <c r="N425" s="179"/>
      <c r="O425" s="179"/>
      <c r="P425" s="180">
        <f>SUM(P426:P440)</f>
        <v>0</v>
      </c>
      <c r="Q425" s="179"/>
      <c r="R425" s="180">
        <f>SUM(R426:R440)</f>
        <v>1.09944</v>
      </c>
      <c r="S425" s="179"/>
      <c r="T425" s="181">
        <f>SUM(T426:T440)</f>
        <v>0.30000000000000004</v>
      </c>
      <c r="AR425" s="182" t="s">
        <v>87</v>
      </c>
      <c r="AT425" s="183" t="s">
        <v>76</v>
      </c>
      <c r="AU425" s="183" t="s">
        <v>85</v>
      </c>
      <c r="AY425" s="182" t="s">
        <v>152</v>
      </c>
      <c r="BK425" s="184">
        <f>SUM(BK426:BK440)</f>
        <v>0</v>
      </c>
    </row>
    <row r="426" spans="1:65" s="2" customFormat="1" ht="16.5" customHeight="1">
      <c r="A426" s="34"/>
      <c r="B426" s="35"/>
      <c r="C426" s="187" t="s">
        <v>1191</v>
      </c>
      <c r="D426" s="187" t="s">
        <v>155</v>
      </c>
      <c r="E426" s="188" t="s">
        <v>2147</v>
      </c>
      <c r="F426" s="189" t="s">
        <v>2148</v>
      </c>
      <c r="G426" s="190" t="s">
        <v>178</v>
      </c>
      <c r="H426" s="191">
        <v>1</v>
      </c>
      <c r="I426" s="192"/>
      <c r="J426" s="193">
        <f>ROUND(I426*H426,2)</f>
        <v>0</v>
      </c>
      <c r="K426" s="194"/>
      <c r="L426" s="39"/>
      <c r="M426" s="195" t="s">
        <v>1</v>
      </c>
      <c r="N426" s="196" t="s">
        <v>42</v>
      </c>
      <c r="O426" s="71"/>
      <c r="P426" s="197">
        <f>O426*H426</f>
        <v>0</v>
      </c>
      <c r="Q426" s="197">
        <v>0</v>
      </c>
      <c r="R426" s="197">
        <f>Q426*H426</f>
        <v>0</v>
      </c>
      <c r="S426" s="197">
        <v>0</v>
      </c>
      <c r="T426" s="19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9" t="s">
        <v>159</v>
      </c>
      <c r="AT426" s="199" t="s">
        <v>155</v>
      </c>
      <c r="AU426" s="199" t="s">
        <v>87</v>
      </c>
      <c r="AY426" s="17" t="s">
        <v>152</v>
      </c>
      <c r="BE426" s="200">
        <f>IF(N426="základní",J426,0)</f>
        <v>0</v>
      </c>
      <c r="BF426" s="200">
        <f>IF(N426="snížená",J426,0)</f>
        <v>0</v>
      </c>
      <c r="BG426" s="200">
        <f>IF(N426="zákl. přenesená",J426,0)</f>
        <v>0</v>
      </c>
      <c r="BH426" s="200">
        <f>IF(N426="sníž. přenesená",J426,0)</f>
        <v>0</v>
      </c>
      <c r="BI426" s="200">
        <f>IF(N426="nulová",J426,0)</f>
        <v>0</v>
      </c>
      <c r="BJ426" s="17" t="s">
        <v>85</v>
      </c>
      <c r="BK426" s="200">
        <f>ROUND(I426*H426,2)</f>
        <v>0</v>
      </c>
      <c r="BL426" s="17" t="s">
        <v>159</v>
      </c>
      <c r="BM426" s="199" t="s">
        <v>2149</v>
      </c>
    </row>
    <row r="427" spans="1:65" s="2" customFormat="1" ht="16.5" customHeight="1">
      <c r="A427" s="34"/>
      <c r="B427" s="35"/>
      <c r="C427" s="187" t="s">
        <v>1198</v>
      </c>
      <c r="D427" s="187" t="s">
        <v>155</v>
      </c>
      <c r="E427" s="188" t="s">
        <v>2144</v>
      </c>
      <c r="F427" s="189" t="s">
        <v>2145</v>
      </c>
      <c r="G427" s="190" t="s">
        <v>170</v>
      </c>
      <c r="H427" s="191">
        <v>6</v>
      </c>
      <c r="I427" s="192"/>
      <c r="J427" s="193">
        <f>ROUND(I427*H427,2)</f>
        <v>0</v>
      </c>
      <c r="K427" s="194"/>
      <c r="L427" s="39"/>
      <c r="M427" s="195" t="s">
        <v>1</v>
      </c>
      <c r="N427" s="196" t="s">
        <v>42</v>
      </c>
      <c r="O427" s="71"/>
      <c r="P427" s="197">
        <f>O427*H427</f>
        <v>0</v>
      </c>
      <c r="Q427" s="197">
        <v>0</v>
      </c>
      <c r="R427" s="197">
        <f>Q427*H427</f>
        <v>0</v>
      </c>
      <c r="S427" s="197">
        <v>0.05</v>
      </c>
      <c r="T427" s="198">
        <f>S427*H427</f>
        <v>0.30000000000000004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99" t="s">
        <v>235</v>
      </c>
      <c r="AT427" s="199" t="s">
        <v>155</v>
      </c>
      <c r="AU427" s="199" t="s">
        <v>87</v>
      </c>
      <c r="AY427" s="17" t="s">
        <v>152</v>
      </c>
      <c r="BE427" s="200">
        <f>IF(N427="základní",J427,0)</f>
        <v>0</v>
      </c>
      <c r="BF427" s="200">
        <f>IF(N427="snížená",J427,0)</f>
        <v>0</v>
      </c>
      <c r="BG427" s="200">
        <f>IF(N427="zákl. přenesená",J427,0)</f>
        <v>0</v>
      </c>
      <c r="BH427" s="200">
        <f>IF(N427="sníž. přenesená",J427,0)</f>
        <v>0</v>
      </c>
      <c r="BI427" s="200">
        <f>IF(N427="nulová",J427,0)</f>
        <v>0</v>
      </c>
      <c r="BJ427" s="17" t="s">
        <v>85</v>
      </c>
      <c r="BK427" s="200">
        <f>ROUND(I427*H427,2)</f>
        <v>0</v>
      </c>
      <c r="BL427" s="17" t="s">
        <v>235</v>
      </c>
      <c r="BM427" s="199" t="s">
        <v>2146</v>
      </c>
    </row>
    <row r="428" spans="1:65" s="2" customFormat="1" ht="21.75" customHeight="1">
      <c r="A428" s="34"/>
      <c r="B428" s="35"/>
      <c r="C428" s="187" t="s">
        <v>1202</v>
      </c>
      <c r="D428" s="187" t="s">
        <v>155</v>
      </c>
      <c r="E428" s="188" t="s">
        <v>2150</v>
      </c>
      <c r="F428" s="189" t="s">
        <v>2151</v>
      </c>
      <c r="G428" s="190" t="s">
        <v>170</v>
      </c>
      <c r="H428" s="191">
        <v>2</v>
      </c>
      <c r="I428" s="192"/>
      <c r="J428" s="193">
        <f>ROUND(I428*H428,2)</f>
        <v>0</v>
      </c>
      <c r="K428" s="194"/>
      <c r="L428" s="39"/>
      <c r="M428" s="195" t="s">
        <v>1</v>
      </c>
      <c r="N428" s="196" t="s">
        <v>42</v>
      </c>
      <c r="O428" s="71"/>
      <c r="P428" s="197">
        <f>O428*H428</f>
        <v>0</v>
      </c>
      <c r="Q428" s="197">
        <v>2.5100000000000001E-2</v>
      </c>
      <c r="R428" s="197">
        <f>Q428*H428</f>
        <v>5.0200000000000002E-2</v>
      </c>
      <c r="S428" s="197">
        <v>0</v>
      </c>
      <c r="T428" s="19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9" t="s">
        <v>235</v>
      </c>
      <c r="AT428" s="199" t="s">
        <v>155</v>
      </c>
      <c r="AU428" s="199" t="s">
        <v>87</v>
      </c>
      <c r="AY428" s="17" t="s">
        <v>152</v>
      </c>
      <c r="BE428" s="200">
        <f>IF(N428="základní",J428,0)</f>
        <v>0</v>
      </c>
      <c r="BF428" s="200">
        <f>IF(N428="snížená",J428,0)</f>
        <v>0</v>
      </c>
      <c r="BG428" s="200">
        <f>IF(N428="zákl. přenesená",J428,0)</f>
        <v>0</v>
      </c>
      <c r="BH428" s="200">
        <f>IF(N428="sníž. přenesená",J428,0)</f>
        <v>0</v>
      </c>
      <c r="BI428" s="200">
        <f>IF(N428="nulová",J428,0)</f>
        <v>0</v>
      </c>
      <c r="BJ428" s="17" t="s">
        <v>85</v>
      </c>
      <c r="BK428" s="200">
        <f>ROUND(I428*H428,2)</f>
        <v>0</v>
      </c>
      <c r="BL428" s="17" t="s">
        <v>235</v>
      </c>
      <c r="BM428" s="199" t="s">
        <v>2152</v>
      </c>
    </row>
    <row r="429" spans="1:65" s="13" customFormat="1" ht="11.25">
      <c r="B429" s="201"/>
      <c r="C429" s="202"/>
      <c r="D429" s="203" t="s">
        <v>161</v>
      </c>
      <c r="E429" s="204" t="s">
        <v>1</v>
      </c>
      <c r="F429" s="205" t="s">
        <v>3766</v>
      </c>
      <c r="G429" s="202"/>
      <c r="H429" s="206">
        <v>1</v>
      </c>
      <c r="I429" s="207"/>
      <c r="J429" s="202"/>
      <c r="K429" s="202"/>
      <c r="L429" s="208"/>
      <c r="M429" s="209"/>
      <c r="N429" s="210"/>
      <c r="O429" s="210"/>
      <c r="P429" s="210"/>
      <c r="Q429" s="210"/>
      <c r="R429" s="210"/>
      <c r="S429" s="210"/>
      <c r="T429" s="211"/>
      <c r="AT429" s="212" t="s">
        <v>161</v>
      </c>
      <c r="AU429" s="212" t="s">
        <v>87</v>
      </c>
      <c r="AV429" s="13" t="s">
        <v>87</v>
      </c>
      <c r="AW429" s="13" t="s">
        <v>34</v>
      </c>
      <c r="AX429" s="13" t="s">
        <v>77</v>
      </c>
      <c r="AY429" s="212" t="s">
        <v>152</v>
      </c>
    </row>
    <row r="430" spans="1:65" s="13" customFormat="1" ht="11.25">
      <c r="B430" s="201"/>
      <c r="C430" s="202"/>
      <c r="D430" s="203" t="s">
        <v>161</v>
      </c>
      <c r="E430" s="204" t="s">
        <v>1</v>
      </c>
      <c r="F430" s="205" t="s">
        <v>3767</v>
      </c>
      <c r="G430" s="202"/>
      <c r="H430" s="206">
        <v>1</v>
      </c>
      <c r="I430" s="207"/>
      <c r="J430" s="202"/>
      <c r="K430" s="202"/>
      <c r="L430" s="208"/>
      <c r="M430" s="209"/>
      <c r="N430" s="210"/>
      <c r="O430" s="210"/>
      <c r="P430" s="210"/>
      <c r="Q430" s="210"/>
      <c r="R430" s="210"/>
      <c r="S430" s="210"/>
      <c r="T430" s="211"/>
      <c r="AT430" s="212" t="s">
        <v>161</v>
      </c>
      <c r="AU430" s="212" t="s">
        <v>87</v>
      </c>
      <c r="AV430" s="13" t="s">
        <v>87</v>
      </c>
      <c r="AW430" s="13" t="s">
        <v>34</v>
      </c>
      <c r="AX430" s="13" t="s">
        <v>77</v>
      </c>
      <c r="AY430" s="212" t="s">
        <v>152</v>
      </c>
    </row>
    <row r="431" spans="1:65" s="14" customFormat="1" ht="11.25">
      <c r="B431" s="217"/>
      <c r="C431" s="218"/>
      <c r="D431" s="203" t="s">
        <v>161</v>
      </c>
      <c r="E431" s="219" t="s">
        <v>1</v>
      </c>
      <c r="F431" s="220" t="s">
        <v>203</v>
      </c>
      <c r="G431" s="218"/>
      <c r="H431" s="221">
        <v>2</v>
      </c>
      <c r="I431" s="222"/>
      <c r="J431" s="218"/>
      <c r="K431" s="218"/>
      <c r="L431" s="223"/>
      <c r="M431" s="224"/>
      <c r="N431" s="225"/>
      <c r="O431" s="225"/>
      <c r="P431" s="225"/>
      <c r="Q431" s="225"/>
      <c r="R431" s="225"/>
      <c r="S431" s="225"/>
      <c r="T431" s="226"/>
      <c r="AT431" s="227" t="s">
        <v>161</v>
      </c>
      <c r="AU431" s="227" t="s">
        <v>87</v>
      </c>
      <c r="AV431" s="14" t="s">
        <v>159</v>
      </c>
      <c r="AW431" s="14" t="s">
        <v>34</v>
      </c>
      <c r="AX431" s="14" t="s">
        <v>85</v>
      </c>
      <c r="AY431" s="227" t="s">
        <v>152</v>
      </c>
    </row>
    <row r="432" spans="1:65" s="2" customFormat="1" ht="37.9" customHeight="1">
      <c r="A432" s="34"/>
      <c r="B432" s="35"/>
      <c r="C432" s="187" t="s">
        <v>1208</v>
      </c>
      <c r="D432" s="187" t="s">
        <v>155</v>
      </c>
      <c r="E432" s="188" t="s">
        <v>2157</v>
      </c>
      <c r="F432" s="189" t="s">
        <v>2158</v>
      </c>
      <c r="G432" s="190" t="s">
        <v>170</v>
      </c>
      <c r="H432" s="191">
        <v>14</v>
      </c>
      <c r="I432" s="192"/>
      <c r="J432" s="193">
        <f>ROUND(I432*H432,2)</f>
        <v>0</v>
      </c>
      <c r="K432" s="194"/>
      <c r="L432" s="39"/>
      <c r="M432" s="195" t="s">
        <v>1</v>
      </c>
      <c r="N432" s="196" t="s">
        <v>42</v>
      </c>
      <c r="O432" s="71"/>
      <c r="P432" s="197">
        <f>O432*H432</f>
        <v>0</v>
      </c>
      <c r="Q432" s="197">
        <v>6.9159999999999999E-2</v>
      </c>
      <c r="R432" s="197">
        <f>Q432*H432</f>
        <v>0.96823999999999999</v>
      </c>
      <c r="S432" s="197">
        <v>0</v>
      </c>
      <c r="T432" s="19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9" t="s">
        <v>235</v>
      </c>
      <c r="AT432" s="199" t="s">
        <v>155</v>
      </c>
      <c r="AU432" s="199" t="s">
        <v>87</v>
      </c>
      <c r="AY432" s="17" t="s">
        <v>152</v>
      </c>
      <c r="BE432" s="200">
        <f>IF(N432="základní",J432,0)</f>
        <v>0</v>
      </c>
      <c r="BF432" s="200">
        <f>IF(N432="snížená",J432,0)</f>
        <v>0</v>
      </c>
      <c r="BG432" s="200">
        <f>IF(N432="zákl. přenesená",J432,0)</f>
        <v>0</v>
      </c>
      <c r="BH432" s="200">
        <f>IF(N432="sníž. přenesená",J432,0)</f>
        <v>0</v>
      </c>
      <c r="BI432" s="200">
        <f>IF(N432="nulová",J432,0)</f>
        <v>0</v>
      </c>
      <c r="BJ432" s="17" t="s">
        <v>85</v>
      </c>
      <c r="BK432" s="200">
        <f>ROUND(I432*H432,2)</f>
        <v>0</v>
      </c>
      <c r="BL432" s="17" t="s">
        <v>235</v>
      </c>
      <c r="BM432" s="199" t="s">
        <v>2159</v>
      </c>
    </row>
    <row r="433" spans="1:65" s="13" customFormat="1" ht="11.25">
      <c r="B433" s="201"/>
      <c r="C433" s="202"/>
      <c r="D433" s="203" t="s">
        <v>161</v>
      </c>
      <c r="E433" s="204" t="s">
        <v>1</v>
      </c>
      <c r="F433" s="205" t="s">
        <v>3768</v>
      </c>
      <c r="G433" s="202"/>
      <c r="H433" s="206">
        <v>6</v>
      </c>
      <c r="I433" s="207"/>
      <c r="J433" s="202"/>
      <c r="K433" s="202"/>
      <c r="L433" s="208"/>
      <c r="M433" s="209"/>
      <c r="N433" s="210"/>
      <c r="O433" s="210"/>
      <c r="P433" s="210"/>
      <c r="Q433" s="210"/>
      <c r="R433" s="210"/>
      <c r="S433" s="210"/>
      <c r="T433" s="211"/>
      <c r="AT433" s="212" t="s">
        <v>161</v>
      </c>
      <c r="AU433" s="212" t="s">
        <v>87</v>
      </c>
      <c r="AV433" s="13" t="s">
        <v>87</v>
      </c>
      <c r="AW433" s="13" t="s">
        <v>34</v>
      </c>
      <c r="AX433" s="13" t="s">
        <v>77</v>
      </c>
      <c r="AY433" s="212" t="s">
        <v>152</v>
      </c>
    </row>
    <row r="434" spans="1:65" s="13" customFormat="1" ht="11.25">
      <c r="B434" s="201"/>
      <c r="C434" s="202"/>
      <c r="D434" s="203" t="s">
        <v>161</v>
      </c>
      <c r="E434" s="204" t="s">
        <v>1</v>
      </c>
      <c r="F434" s="205" t="s">
        <v>3769</v>
      </c>
      <c r="G434" s="202"/>
      <c r="H434" s="206">
        <v>8</v>
      </c>
      <c r="I434" s="207"/>
      <c r="J434" s="202"/>
      <c r="K434" s="202"/>
      <c r="L434" s="208"/>
      <c r="M434" s="209"/>
      <c r="N434" s="210"/>
      <c r="O434" s="210"/>
      <c r="P434" s="210"/>
      <c r="Q434" s="210"/>
      <c r="R434" s="210"/>
      <c r="S434" s="210"/>
      <c r="T434" s="211"/>
      <c r="AT434" s="212" t="s">
        <v>161</v>
      </c>
      <c r="AU434" s="212" t="s">
        <v>87</v>
      </c>
      <c r="AV434" s="13" t="s">
        <v>87</v>
      </c>
      <c r="AW434" s="13" t="s">
        <v>34</v>
      </c>
      <c r="AX434" s="13" t="s">
        <v>77</v>
      </c>
      <c r="AY434" s="212" t="s">
        <v>152</v>
      </c>
    </row>
    <row r="435" spans="1:65" s="14" customFormat="1" ht="11.25">
      <c r="B435" s="217"/>
      <c r="C435" s="218"/>
      <c r="D435" s="203" t="s">
        <v>161</v>
      </c>
      <c r="E435" s="219" t="s">
        <v>1</v>
      </c>
      <c r="F435" s="220" t="s">
        <v>203</v>
      </c>
      <c r="G435" s="218"/>
      <c r="H435" s="221">
        <v>14</v>
      </c>
      <c r="I435" s="222"/>
      <c r="J435" s="218"/>
      <c r="K435" s="218"/>
      <c r="L435" s="223"/>
      <c r="M435" s="224"/>
      <c r="N435" s="225"/>
      <c r="O435" s="225"/>
      <c r="P435" s="225"/>
      <c r="Q435" s="225"/>
      <c r="R435" s="225"/>
      <c r="S435" s="225"/>
      <c r="T435" s="226"/>
      <c r="AT435" s="227" t="s">
        <v>161</v>
      </c>
      <c r="AU435" s="227" t="s">
        <v>87</v>
      </c>
      <c r="AV435" s="14" t="s">
        <v>159</v>
      </c>
      <c r="AW435" s="14" t="s">
        <v>34</v>
      </c>
      <c r="AX435" s="14" t="s">
        <v>85</v>
      </c>
      <c r="AY435" s="227" t="s">
        <v>152</v>
      </c>
    </row>
    <row r="436" spans="1:65" s="2" customFormat="1" ht="37.9" customHeight="1">
      <c r="A436" s="34"/>
      <c r="B436" s="35"/>
      <c r="C436" s="187" t="s">
        <v>1214</v>
      </c>
      <c r="D436" s="187" t="s">
        <v>155</v>
      </c>
      <c r="E436" s="188" t="s">
        <v>3770</v>
      </c>
      <c r="F436" s="189" t="s">
        <v>3771</v>
      </c>
      <c r="G436" s="190" t="s">
        <v>170</v>
      </c>
      <c r="H436" s="191">
        <v>2</v>
      </c>
      <c r="I436" s="192"/>
      <c r="J436" s="193">
        <f>ROUND(I436*H436,2)</f>
        <v>0</v>
      </c>
      <c r="K436" s="194"/>
      <c r="L436" s="39"/>
      <c r="M436" s="195" t="s">
        <v>1</v>
      </c>
      <c r="N436" s="196" t="s">
        <v>42</v>
      </c>
      <c r="O436" s="71"/>
      <c r="P436" s="197">
        <f>O436*H436</f>
        <v>0</v>
      </c>
      <c r="Q436" s="197">
        <v>3.1960000000000002E-2</v>
      </c>
      <c r="R436" s="197">
        <f>Q436*H436</f>
        <v>6.3920000000000005E-2</v>
      </c>
      <c r="S436" s="197">
        <v>0</v>
      </c>
      <c r="T436" s="19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9" t="s">
        <v>235</v>
      </c>
      <c r="AT436" s="199" t="s">
        <v>155</v>
      </c>
      <c r="AU436" s="199" t="s">
        <v>87</v>
      </c>
      <c r="AY436" s="17" t="s">
        <v>152</v>
      </c>
      <c r="BE436" s="200">
        <f>IF(N436="základní",J436,0)</f>
        <v>0</v>
      </c>
      <c r="BF436" s="200">
        <f>IF(N436="snížená",J436,0)</f>
        <v>0</v>
      </c>
      <c r="BG436" s="200">
        <f>IF(N436="zákl. přenesená",J436,0)</f>
        <v>0</v>
      </c>
      <c r="BH436" s="200">
        <f>IF(N436="sníž. přenesená",J436,0)</f>
        <v>0</v>
      </c>
      <c r="BI436" s="200">
        <f>IF(N436="nulová",J436,0)</f>
        <v>0</v>
      </c>
      <c r="BJ436" s="17" t="s">
        <v>85</v>
      </c>
      <c r="BK436" s="200">
        <f>ROUND(I436*H436,2)</f>
        <v>0</v>
      </c>
      <c r="BL436" s="17" t="s">
        <v>235</v>
      </c>
      <c r="BM436" s="199" t="s">
        <v>3772</v>
      </c>
    </row>
    <row r="437" spans="1:65" s="13" customFormat="1" ht="11.25">
      <c r="B437" s="201"/>
      <c r="C437" s="202"/>
      <c r="D437" s="203" t="s">
        <v>161</v>
      </c>
      <c r="E437" s="204" t="s">
        <v>1</v>
      </c>
      <c r="F437" s="205" t="s">
        <v>3773</v>
      </c>
      <c r="G437" s="202"/>
      <c r="H437" s="206">
        <v>2</v>
      </c>
      <c r="I437" s="207"/>
      <c r="J437" s="202"/>
      <c r="K437" s="202"/>
      <c r="L437" s="208"/>
      <c r="M437" s="209"/>
      <c r="N437" s="210"/>
      <c r="O437" s="210"/>
      <c r="P437" s="210"/>
      <c r="Q437" s="210"/>
      <c r="R437" s="210"/>
      <c r="S437" s="210"/>
      <c r="T437" s="211"/>
      <c r="AT437" s="212" t="s">
        <v>161</v>
      </c>
      <c r="AU437" s="212" t="s">
        <v>87</v>
      </c>
      <c r="AV437" s="13" t="s">
        <v>87</v>
      </c>
      <c r="AW437" s="13" t="s">
        <v>34</v>
      </c>
      <c r="AX437" s="13" t="s">
        <v>85</v>
      </c>
      <c r="AY437" s="212" t="s">
        <v>152</v>
      </c>
    </row>
    <row r="438" spans="1:65" s="2" customFormat="1" ht="37.9" customHeight="1">
      <c r="A438" s="34"/>
      <c r="B438" s="35"/>
      <c r="C438" s="187" t="s">
        <v>1219</v>
      </c>
      <c r="D438" s="187" t="s">
        <v>155</v>
      </c>
      <c r="E438" s="188" t="s">
        <v>3774</v>
      </c>
      <c r="F438" s="189" t="s">
        <v>3775</v>
      </c>
      <c r="G438" s="190" t="s">
        <v>170</v>
      </c>
      <c r="H438" s="191">
        <v>1</v>
      </c>
      <c r="I438" s="192"/>
      <c r="J438" s="193">
        <f>ROUND(I438*H438,2)</f>
        <v>0</v>
      </c>
      <c r="K438" s="194"/>
      <c r="L438" s="39"/>
      <c r="M438" s="195" t="s">
        <v>1</v>
      </c>
      <c r="N438" s="196" t="s">
        <v>42</v>
      </c>
      <c r="O438" s="71"/>
      <c r="P438" s="197">
        <f>O438*H438</f>
        <v>0</v>
      </c>
      <c r="Q438" s="197">
        <v>1.7080000000000001E-2</v>
      </c>
      <c r="R438" s="197">
        <f>Q438*H438</f>
        <v>1.7080000000000001E-2</v>
      </c>
      <c r="S438" s="197">
        <v>0</v>
      </c>
      <c r="T438" s="198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9" t="s">
        <v>235</v>
      </c>
      <c r="AT438" s="199" t="s">
        <v>155</v>
      </c>
      <c r="AU438" s="199" t="s">
        <v>87</v>
      </c>
      <c r="AY438" s="17" t="s">
        <v>152</v>
      </c>
      <c r="BE438" s="200">
        <f>IF(N438="základní",J438,0)</f>
        <v>0</v>
      </c>
      <c r="BF438" s="200">
        <f>IF(N438="snížená",J438,0)</f>
        <v>0</v>
      </c>
      <c r="BG438" s="200">
        <f>IF(N438="zákl. přenesená",J438,0)</f>
        <v>0</v>
      </c>
      <c r="BH438" s="200">
        <f>IF(N438="sníž. přenesená",J438,0)</f>
        <v>0</v>
      </c>
      <c r="BI438" s="200">
        <f>IF(N438="nulová",J438,0)</f>
        <v>0</v>
      </c>
      <c r="BJ438" s="17" t="s">
        <v>85</v>
      </c>
      <c r="BK438" s="200">
        <f>ROUND(I438*H438,2)</f>
        <v>0</v>
      </c>
      <c r="BL438" s="17" t="s">
        <v>235</v>
      </c>
      <c r="BM438" s="199" t="s">
        <v>3776</v>
      </c>
    </row>
    <row r="439" spans="1:65" s="13" customFormat="1" ht="11.25">
      <c r="B439" s="201"/>
      <c r="C439" s="202"/>
      <c r="D439" s="203" t="s">
        <v>161</v>
      </c>
      <c r="E439" s="204" t="s">
        <v>1</v>
      </c>
      <c r="F439" s="205" t="s">
        <v>3777</v>
      </c>
      <c r="G439" s="202"/>
      <c r="H439" s="206">
        <v>1</v>
      </c>
      <c r="I439" s="207"/>
      <c r="J439" s="202"/>
      <c r="K439" s="202"/>
      <c r="L439" s="208"/>
      <c r="M439" s="209"/>
      <c r="N439" s="210"/>
      <c r="O439" s="210"/>
      <c r="P439" s="210"/>
      <c r="Q439" s="210"/>
      <c r="R439" s="210"/>
      <c r="S439" s="210"/>
      <c r="T439" s="211"/>
      <c r="AT439" s="212" t="s">
        <v>161</v>
      </c>
      <c r="AU439" s="212" t="s">
        <v>87</v>
      </c>
      <c r="AV439" s="13" t="s">
        <v>87</v>
      </c>
      <c r="AW439" s="13" t="s">
        <v>34</v>
      </c>
      <c r="AX439" s="13" t="s">
        <v>85</v>
      </c>
      <c r="AY439" s="212" t="s">
        <v>152</v>
      </c>
    </row>
    <row r="440" spans="1:65" s="2" customFormat="1" ht="24.2" customHeight="1">
      <c r="A440" s="34"/>
      <c r="B440" s="35"/>
      <c r="C440" s="187" t="s">
        <v>1223</v>
      </c>
      <c r="D440" s="187" t="s">
        <v>155</v>
      </c>
      <c r="E440" s="188" t="s">
        <v>3778</v>
      </c>
      <c r="F440" s="189" t="s">
        <v>3779</v>
      </c>
      <c r="G440" s="190" t="s">
        <v>307</v>
      </c>
      <c r="H440" s="239"/>
      <c r="I440" s="192"/>
      <c r="J440" s="193">
        <f>ROUND(I440*H440,2)</f>
        <v>0</v>
      </c>
      <c r="K440" s="194"/>
      <c r="L440" s="39"/>
      <c r="M440" s="195" t="s">
        <v>1</v>
      </c>
      <c r="N440" s="196" t="s">
        <v>42</v>
      </c>
      <c r="O440" s="71"/>
      <c r="P440" s="197">
        <f>O440*H440</f>
        <v>0</v>
      </c>
      <c r="Q440" s="197">
        <v>0</v>
      </c>
      <c r="R440" s="197">
        <f>Q440*H440</f>
        <v>0</v>
      </c>
      <c r="S440" s="197">
        <v>0</v>
      </c>
      <c r="T440" s="19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9" t="s">
        <v>235</v>
      </c>
      <c r="AT440" s="199" t="s">
        <v>155</v>
      </c>
      <c r="AU440" s="199" t="s">
        <v>87</v>
      </c>
      <c r="AY440" s="17" t="s">
        <v>152</v>
      </c>
      <c r="BE440" s="200">
        <f>IF(N440="základní",J440,0)</f>
        <v>0</v>
      </c>
      <c r="BF440" s="200">
        <f>IF(N440="snížená",J440,0)</f>
        <v>0</v>
      </c>
      <c r="BG440" s="200">
        <f>IF(N440="zákl. přenesená",J440,0)</f>
        <v>0</v>
      </c>
      <c r="BH440" s="200">
        <f>IF(N440="sníž. přenesená",J440,0)</f>
        <v>0</v>
      </c>
      <c r="BI440" s="200">
        <f>IF(N440="nulová",J440,0)</f>
        <v>0</v>
      </c>
      <c r="BJ440" s="17" t="s">
        <v>85</v>
      </c>
      <c r="BK440" s="200">
        <f>ROUND(I440*H440,2)</f>
        <v>0</v>
      </c>
      <c r="BL440" s="17" t="s">
        <v>235</v>
      </c>
      <c r="BM440" s="199" t="s">
        <v>3780</v>
      </c>
    </row>
    <row r="441" spans="1:65" s="12" customFormat="1" ht="22.9" customHeight="1">
      <c r="B441" s="171"/>
      <c r="C441" s="172"/>
      <c r="D441" s="173" t="s">
        <v>76</v>
      </c>
      <c r="E441" s="185" t="s">
        <v>2164</v>
      </c>
      <c r="F441" s="185" t="s">
        <v>2165</v>
      </c>
      <c r="G441" s="172"/>
      <c r="H441" s="172"/>
      <c r="I441" s="175"/>
      <c r="J441" s="186">
        <f>BK441</f>
        <v>0</v>
      </c>
      <c r="K441" s="172"/>
      <c r="L441" s="177"/>
      <c r="M441" s="178"/>
      <c r="N441" s="179"/>
      <c r="O441" s="179"/>
      <c r="P441" s="180">
        <f>P442</f>
        <v>0</v>
      </c>
      <c r="Q441" s="179"/>
      <c r="R441" s="180">
        <f>R442</f>
        <v>0</v>
      </c>
      <c r="S441" s="179"/>
      <c r="T441" s="181">
        <f>T442</f>
        <v>0</v>
      </c>
      <c r="AR441" s="182" t="s">
        <v>87</v>
      </c>
      <c r="AT441" s="183" t="s">
        <v>76</v>
      </c>
      <c r="AU441" s="183" t="s">
        <v>85</v>
      </c>
      <c r="AY441" s="182" t="s">
        <v>152</v>
      </c>
      <c r="BK441" s="184">
        <f>BK442</f>
        <v>0</v>
      </c>
    </row>
    <row r="442" spans="1:65" s="2" customFormat="1" ht="24.2" customHeight="1">
      <c r="A442" s="34"/>
      <c r="B442" s="35"/>
      <c r="C442" s="187" t="s">
        <v>1228</v>
      </c>
      <c r="D442" s="187" t="s">
        <v>155</v>
      </c>
      <c r="E442" s="188" t="s">
        <v>2166</v>
      </c>
      <c r="F442" s="189" t="s">
        <v>2167</v>
      </c>
      <c r="G442" s="190" t="s">
        <v>2168</v>
      </c>
      <c r="H442" s="191">
        <v>32</v>
      </c>
      <c r="I442" s="192"/>
      <c r="J442" s="193">
        <f>ROUND(I442*H442,2)</f>
        <v>0</v>
      </c>
      <c r="K442" s="194"/>
      <c r="L442" s="39"/>
      <c r="M442" s="195" t="s">
        <v>1</v>
      </c>
      <c r="N442" s="196" t="s">
        <v>42</v>
      </c>
      <c r="O442" s="71"/>
      <c r="P442" s="197">
        <f>O442*H442</f>
        <v>0</v>
      </c>
      <c r="Q442" s="197">
        <v>0</v>
      </c>
      <c r="R442" s="197">
        <f>Q442*H442</f>
        <v>0</v>
      </c>
      <c r="S442" s="197">
        <v>0</v>
      </c>
      <c r="T442" s="198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9" t="s">
        <v>235</v>
      </c>
      <c r="AT442" s="199" t="s">
        <v>155</v>
      </c>
      <c r="AU442" s="199" t="s">
        <v>87</v>
      </c>
      <c r="AY442" s="17" t="s">
        <v>152</v>
      </c>
      <c r="BE442" s="200">
        <f>IF(N442="základní",J442,0)</f>
        <v>0</v>
      </c>
      <c r="BF442" s="200">
        <f>IF(N442="snížená",J442,0)</f>
        <v>0</v>
      </c>
      <c r="BG442" s="200">
        <f>IF(N442="zákl. přenesená",J442,0)</f>
        <v>0</v>
      </c>
      <c r="BH442" s="200">
        <f>IF(N442="sníž. přenesená",J442,0)</f>
        <v>0</v>
      </c>
      <c r="BI442" s="200">
        <f>IF(N442="nulová",J442,0)</f>
        <v>0</v>
      </c>
      <c r="BJ442" s="17" t="s">
        <v>85</v>
      </c>
      <c r="BK442" s="200">
        <f>ROUND(I442*H442,2)</f>
        <v>0</v>
      </c>
      <c r="BL442" s="17" t="s">
        <v>235</v>
      </c>
      <c r="BM442" s="199" t="s">
        <v>2169</v>
      </c>
    </row>
    <row r="443" spans="1:65" s="12" customFormat="1" ht="22.9" customHeight="1">
      <c r="B443" s="171"/>
      <c r="C443" s="172"/>
      <c r="D443" s="173" t="s">
        <v>76</v>
      </c>
      <c r="E443" s="185" t="s">
        <v>786</v>
      </c>
      <c r="F443" s="185" t="s">
        <v>787</v>
      </c>
      <c r="G443" s="172"/>
      <c r="H443" s="172"/>
      <c r="I443" s="175"/>
      <c r="J443" s="186">
        <f>BK443</f>
        <v>0</v>
      </c>
      <c r="K443" s="172"/>
      <c r="L443" s="177"/>
      <c r="M443" s="178"/>
      <c r="N443" s="179"/>
      <c r="O443" s="179"/>
      <c r="P443" s="180">
        <f>SUM(P444:P453)</f>
        <v>0</v>
      </c>
      <c r="Q443" s="179"/>
      <c r="R443" s="180">
        <f>SUM(R444:R453)</f>
        <v>2.0900000000000003E-3</v>
      </c>
      <c r="S443" s="179"/>
      <c r="T443" s="181">
        <f>SUM(T444:T453)</f>
        <v>8.0000000000000004E-4</v>
      </c>
      <c r="AR443" s="182" t="s">
        <v>87</v>
      </c>
      <c r="AT443" s="183" t="s">
        <v>76</v>
      </c>
      <c r="AU443" s="183" t="s">
        <v>85</v>
      </c>
      <c r="AY443" s="182" t="s">
        <v>152</v>
      </c>
      <c r="BK443" s="184">
        <f>SUM(BK444:BK453)</f>
        <v>0</v>
      </c>
    </row>
    <row r="444" spans="1:65" s="2" customFormat="1" ht="33" customHeight="1">
      <c r="A444" s="34"/>
      <c r="B444" s="35"/>
      <c r="C444" s="187" t="s">
        <v>1232</v>
      </c>
      <c r="D444" s="187" t="s">
        <v>155</v>
      </c>
      <c r="E444" s="188" t="s">
        <v>3781</v>
      </c>
      <c r="F444" s="189" t="s">
        <v>3782</v>
      </c>
      <c r="G444" s="190" t="s">
        <v>170</v>
      </c>
      <c r="H444" s="191">
        <v>1</v>
      </c>
      <c r="I444" s="192"/>
      <c r="J444" s="193">
        <f>ROUND(I444*H444,2)</f>
        <v>0</v>
      </c>
      <c r="K444" s="194"/>
      <c r="L444" s="39"/>
      <c r="M444" s="195" t="s">
        <v>1</v>
      </c>
      <c r="N444" s="196" t="s">
        <v>42</v>
      </c>
      <c r="O444" s="71"/>
      <c r="P444" s="197">
        <f>O444*H444</f>
        <v>0</v>
      </c>
      <c r="Q444" s="197">
        <v>0</v>
      </c>
      <c r="R444" s="197">
        <f>Q444*H444</f>
        <v>0</v>
      </c>
      <c r="S444" s="197">
        <v>0</v>
      </c>
      <c r="T444" s="198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9" t="s">
        <v>235</v>
      </c>
      <c r="AT444" s="199" t="s">
        <v>155</v>
      </c>
      <c r="AU444" s="199" t="s">
        <v>87</v>
      </c>
      <c r="AY444" s="17" t="s">
        <v>152</v>
      </c>
      <c r="BE444" s="200">
        <f>IF(N444="základní",J444,0)</f>
        <v>0</v>
      </c>
      <c r="BF444" s="200">
        <f>IF(N444="snížená",J444,0)</f>
        <v>0</v>
      </c>
      <c r="BG444" s="200">
        <f>IF(N444="zákl. přenesená",J444,0)</f>
        <v>0</v>
      </c>
      <c r="BH444" s="200">
        <f>IF(N444="sníž. přenesená",J444,0)</f>
        <v>0</v>
      </c>
      <c r="BI444" s="200">
        <f>IF(N444="nulová",J444,0)</f>
        <v>0</v>
      </c>
      <c r="BJ444" s="17" t="s">
        <v>85</v>
      </c>
      <c r="BK444" s="200">
        <f>ROUND(I444*H444,2)</f>
        <v>0</v>
      </c>
      <c r="BL444" s="17" t="s">
        <v>235</v>
      </c>
      <c r="BM444" s="199" t="s">
        <v>3783</v>
      </c>
    </row>
    <row r="445" spans="1:65" s="13" customFormat="1" ht="11.25">
      <c r="B445" s="201"/>
      <c r="C445" s="202"/>
      <c r="D445" s="203" t="s">
        <v>161</v>
      </c>
      <c r="E445" s="204" t="s">
        <v>1</v>
      </c>
      <c r="F445" s="205" t="s">
        <v>3784</v>
      </c>
      <c r="G445" s="202"/>
      <c r="H445" s="206">
        <v>1</v>
      </c>
      <c r="I445" s="207"/>
      <c r="J445" s="202"/>
      <c r="K445" s="202"/>
      <c r="L445" s="208"/>
      <c r="M445" s="209"/>
      <c r="N445" s="210"/>
      <c r="O445" s="210"/>
      <c r="P445" s="210"/>
      <c r="Q445" s="210"/>
      <c r="R445" s="210"/>
      <c r="S445" s="210"/>
      <c r="T445" s="211"/>
      <c r="AT445" s="212" t="s">
        <v>161</v>
      </c>
      <c r="AU445" s="212" t="s">
        <v>87</v>
      </c>
      <c r="AV445" s="13" t="s">
        <v>87</v>
      </c>
      <c r="AW445" s="13" t="s">
        <v>34</v>
      </c>
      <c r="AX445" s="13" t="s">
        <v>85</v>
      </c>
      <c r="AY445" s="212" t="s">
        <v>152</v>
      </c>
    </row>
    <row r="446" spans="1:65" s="2" customFormat="1" ht="24.2" customHeight="1">
      <c r="A446" s="34"/>
      <c r="B446" s="35"/>
      <c r="C446" s="187" t="s">
        <v>1236</v>
      </c>
      <c r="D446" s="187" t="s">
        <v>155</v>
      </c>
      <c r="E446" s="188" t="s">
        <v>3785</v>
      </c>
      <c r="F446" s="189" t="s">
        <v>3786</v>
      </c>
      <c r="G446" s="190" t="s">
        <v>170</v>
      </c>
      <c r="H446" s="191">
        <v>1</v>
      </c>
      <c r="I446" s="192"/>
      <c r="J446" s="193">
        <f>ROUND(I446*H446,2)</f>
        <v>0</v>
      </c>
      <c r="K446" s="194"/>
      <c r="L446" s="39"/>
      <c r="M446" s="195" t="s">
        <v>1</v>
      </c>
      <c r="N446" s="196" t="s">
        <v>42</v>
      </c>
      <c r="O446" s="71"/>
      <c r="P446" s="197">
        <f>O446*H446</f>
        <v>0</v>
      </c>
      <c r="Q446" s="197">
        <v>0</v>
      </c>
      <c r="R446" s="197">
        <f>Q446*H446</f>
        <v>0</v>
      </c>
      <c r="S446" s="197">
        <v>0</v>
      </c>
      <c r="T446" s="198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9" t="s">
        <v>235</v>
      </c>
      <c r="AT446" s="199" t="s">
        <v>155</v>
      </c>
      <c r="AU446" s="199" t="s">
        <v>87</v>
      </c>
      <c r="AY446" s="17" t="s">
        <v>152</v>
      </c>
      <c r="BE446" s="200">
        <f>IF(N446="základní",J446,0)</f>
        <v>0</v>
      </c>
      <c r="BF446" s="200">
        <f>IF(N446="snížená",J446,0)</f>
        <v>0</v>
      </c>
      <c r="BG446" s="200">
        <f>IF(N446="zákl. přenesená",J446,0)</f>
        <v>0</v>
      </c>
      <c r="BH446" s="200">
        <f>IF(N446="sníž. přenesená",J446,0)</f>
        <v>0</v>
      </c>
      <c r="BI446" s="200">
        <f>IF(N446="nulová",J446,0)</f>
        <v>0</v>
      </c>
      <c r="BJ446" s="17" t="s">
        <v>85</v>
      </c>
      <c r="BK446" s="200">
        <f>ROUND(I446*H446,2)</f>
        <v>0</v>
      </c>
      <c r="BL446" s="17" t="s">
        <v>235</v>
      </c>
      <c r="BM446" s="199" t="s">
        <v>3787</v>
      </c>
    </row>
    <row r="447" spans="1:65" s="2" customFormat="1" ht="24.2" customHeight="1">
      <c r="A447" s="34"/>
      <c r="B447" s="35"/>
      <c r="C447" s="228" t="s">
        <v>1240</v>
      </c>
      <c r="D447" s="228" t="s">
        <v>263</v>
      </c>
      <c r="E447" s="229" t="s">
        <v>3788</v>
      </c>
      <c r="F447" s="230" t="s">
        <v>3789</v>
      </c>
      <c r="G447" s="231" t="s">
        <v>170</v>
      </c>
      <c r="H447" s="232">
        <v>1</v>
      </c>
      <c r="I447" s="233"/>
      <c r="J447" s="234">
        <f>ROUND(I447*H447,2)</f>
        <v>0</v>
      </c>
      <c r="K447" s="235"/>
      <c r="L447" s="236"/>
      <c r="M447" s="237" t="s">
        <v>1</v>
      </c>
      <c r="N447" s="238" t="s">
        <v>42</v>
      </c>
      <c r="O447" s="71"/>
      <c r="P447" s="197">
        <f>O447*H447</f>
        <v>0</v>
      </c>
      <c r="Q447" s="197">
        <v>4.0000000000000003E-5</v>
      </c>
      <c r="R447" s="197">
        <f>Q447*H447</f>
        <v>4.0000000000000003E-5</v>
      </c>
      <c r="S447" s="197">
        <v>0</v>
      </c>
      <c r="T447" s="19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9" t="s">
        <v>285</v>
      </c>
      <c r="AT447" s="199" t="s">
        <v>263</v>
      </c>
      <c r="AU447" s="199" t="s">
        <v>87</v>
      </c>
      <c r="AY447" s="17" t="s">
        <v>152</v>
      </c>
      <c r="BE447" s="200">
        <f>IF(N447="základní",J447,0)</f>
        <v>0</v>
      </c>
      <c r="BF447" s="200">
        <f>IF(N447="snížená",J447,0)</f>
        <v>0</v>
      </c>
      <c r="BG447" s="200">
        <f>IF(N447="zákl. přenesená",J447,0)</f>
        <v>0</v>
      </c>
      <c r="BH447" s="200">
        <f>IF(N447="sníž. přenesená",J447,0)</f>
        <v>0</v>
      </c>
      <c r="BI447" s="200">
        <f>IF(N447="nulová",J447,0)</f>
        <v>0</v>
      </c>
      <c r="BJ447" s="17" t="s">
        <v>85</v>
      </c>
      <c r="BK447" s="200">
        <f>ROUND(I447*H447,2)</f>
        <v>0</v>
      </c>
      <c r="BL447" s="17" t="s">
        <v>235</v>
      </c>
      <c r="BM447" s="199" t="s">
        <v>3790</v>
      </c>
    </row>
    <row r="448" spans="1:65" s="2" customFormat="1" ht="37.9" customHeight="1">
      <c r="A448" s="34"/>
      <c r="B448" s="35"/>
      <c r="C448" s="187" t="s">
        <v>1244</v>
      </c>
      <c r="D448" s="187" t="s">
        <v>155</v>
      </c>
      <c r="E448" s="188" t="s">
        <v>3791</v>
      </c>
      <c r="F448" s="189" t="s">
        <v>3792</v>
      </c>
      <c r="G448" s="190" t="s">
        <v>170</v>
      </c>
      <c r="H448" s="191">
        <v>1</v>
      </c>
      <c r="I448" s="192"/>
      <c r="J448" s="193">
        <f>ROUND(I448*H448,2)</f>
        <v>0</v>
      </c>
      <c r="K448" s="194"/>
      <c r="L448" s="39"/>
      <c r="M448" s="195" t="s">
        <v>1</v>
      </c>
      <c r="N448" s="196" t="s">
        <v>42</v>
      </c>
      <c r="O448" s="71"/>
      <c r="P448" s="197">
        <f>O448*H448</f>
        <v>0</v>
      </c>
      <c r="Q448" s="197">
        <v>0</v>
      </c>
      <c r="R448" s="197">
        <f>Q448*H448</f>
        <v>0</v>
      </c>
      <c r="S448" s="197">
        <v>8.0000000000000004E-4</v>
      </c>
      <c r="T448" s="198">
        <f>S448*H448</f>
        <v>8.0000000000000004E-4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99" t="s">
        <v>235</v>
      </c>
      <c r="AT448" s="199" t="s">
        <v>155</v>
      </c>
      <c r="AU448" s="199" t="s">
        <v>87</v>
      </c>
      <c r="AY448" s="17" t="s">
        <v>152</v>
      </c>
      <c r="BE448" s="200">
        <f>IF(N448="základní",J448,0)</f>
        <v>0</v>
      </c>
      <c r="BF448" s="200">
        <f>IF(N448="snížená",J448,0)</f>
        <v>0</v>
      </c>
      <c r="BG448" s="200">
        <f>IF(N448="zákl. přenesená",J448,0)</f>
        <v>0</v>
      </c>
      <c r="BH448" s="200">
        <f>IF(N448="sníž. přenesená",J448,0)</f>
        <v>0</v>
      </c>
      <c r="BI448" s="200">
        <f>IF(N448="nulová",J448,0)</f>
        <v>0</v>
      </c>
      <c r="BJ448" s="17" t="s">
        <v>85</v>
      </c>
      <c r="BK448" s="200">
        <f>ROUND(I448*H448,2)</f>
        <v>0</v>
      </c>
      <c r="BL448" s="17" t="s">
        <v>235</v>
      </c>
      <c r="BM448" s="199" t="s">
        <v>3793</v>
      </c>
    </row>
    <row r="449" spans="1:65" s="13" customFormat="1" ht="11.25">
      <c r="B449" s="201"/>
      <c r="C449" s="202"/>
      <c r="D449" s="203" t="s">
        <v>161</v>
      </c>
      <c r="E449" s="204" t="s">
        <v>1</v>
      </c>
      <c r="F449" s="205" t="s">
        <v>3784</v>
      </c>
      <c r="G449" s="202"/>
      <c r="H449" s="206">
        <v>1</v>
      </c>
      <c r="I449" s="207"/>
      <c r="J449" s="202"/>
      <c r="K449" s="202"/>
      <c r="L449" s="208"/>
      <c r="M449" s="209"/>
      <c r="N449" s="210"/>
      <c r="O449" s="210"/>
      <c r="P449" s="210"/>
      <c r="Q449" s="210"/>
      <c r="R449" s="210"/>
      <c r="S449" s="210"/>
      <c r="T449" s="211"/>
      <c r="AT449" s="212" t="s">
        <v>161</v>
      </c>
      <c r="AU449" s="212" t="s">
        <v>87</v>
      </c>
      <c r="AV449" s="13" t="s">
        <v>87</v>
      </c>
      <c r="AW449" s="13" t="s">
        <v>34</v>
      </c>
      <c r="AX449" s="13" t="s">
        <v>85</v>
      </c>
      <c r="AY449" s="212" t="s">
        <v>152</v>
      </c>
    </row>
    <row r="450" spans="1:65" s="2" customFormat="1" ht="24.2" customHeight="1">
      <c r="A450" s="34"/>
      <c r="B450" s="35"/>
      <c r="C450" s="187" t="s">
        <v>2189</v>
      </c>
      <c r="D450" s="187" t="s">
        <v>155</v>
      </c>
      <c r="E450" s="188" t="s">
        <v>3794</v>
      </c>
      <c r="F450" s="189" t="s">
        <v>3795</v>
      </c>
      <c r="G450" s="190" t="s">
        <v>170</v>
      </c>
      <c r="H450" s="191">
        <v>1</v>
      </c>
      <c r="I450" s="192"/>
      <c r="J450" s="193">
        <f>ROUND(I450*H450,2)</f>
        <v>0</v>
      </c>
      <c r="K450" s="194"/>
      <c r="L450" s="39"/>
      <c r="M450" s="195" t="s">
        <v>1</v>
      </c>
      <c r="N450" s="196" t="s">
        <v>42</v>
      </c>
      <c r="O450" s="71"/>
      <c r="P450" s="197">
        <f>O450*H450</f>
        <v>0</v>
      </c>
      <c r="Q450" s="197">
        <v>0</v>
      </c>
      <c r="R450" s="197">
        <f>Q450*H450</f>
        <v>0</v>
      </c>
      <c r="S450" s="197">
        <v>0</v>
      </c>
      <c r="T450" s="198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99" t="s">
        <v>235</v>
      </c>
      <c r="AT450" s="199" t="s">
        <v>155</v>
      </c>
      <c r="AU450" s="199" t="s">
        <v>87</v>
      </c>
      <c r="AY450" s="17" t="s">
        <v>152</v>
      </c>
      <c r="BE450" s="200">
        <f>IF(N450="základní",J450,0)</f>
        <v>0</v>
      </c>
      <c r="BF450" s="200">
        <f>IF(N450="snížená",J450,0)</f>
        <v>0</v>
      </c>
      <c r="BG450" s="200">
        <f>IF(N450="zákl. přenesená",J450,0)</f>
        <v>0</v>
      </c>
      <c r="BH450" s="200">
        <f>IF(N450="sníž. přenesená",J450,0)</f>
        <v>0</v>
      </c>
      <c r="BI450" s="200">
        <f>IF(N450="nulová",J450,0)</f>
        <v>0</v>
      </c>
      <c r="BJ450" s="17" t="s">
        <v>85</v>
      </c>
      <c r="BK450" s="200">
        <f>ROUND(I450*H450,2)</f>
        <v>0</v>
      </c>
      <c r="BL450" s="17" t="s">
        <v>235</v>
      </c>
      <c r="BM450" s="199" t="s">
        <v>3796</v>
      </c>
    </row>
    <row r="451" spans="1:65" s="2" customFormat="1" ht="24.2" customHeight="1">
      <c r="A451" s="34"/>
      <c r="B451" s="35"/>
      <c r="C451" s="228" t="s">
        <v>2195</v>
      </c>
      <c r="D451" s="228" t="s">
        <v>263</v>
      </c>
      <c r="E451" s="229" t="s">
        <v>3797</v>
      </c>
      <c r="F451" s="230" t="s">
        <v>3798</v>
      </c>
      <c r="G451" s="231" t="s">
        <v>170</v>
      </c>
      <c r="H451" s="232">
        <v>1</v>
      </c>
      <c r="I451" s="233"/>
      <c r="J451" s="234">
        <f>ROUND(I451*H451,2)</f>
        <v>0</v>
      </c>
      <c r="K451" s="235"/>
      <c r="L451" s="236"/>
      <c r="M451" s="237" t="s">
        <v>1</v>
      </c>
      <c r="N451" s="238" t="s">
        <v>42</v>
      </c>
      <c r="O451" s="71"/>
      <c r="P451" s="197">
        <f>O451*H451</f>
        <v>0</v>
      </c>
      <c r="Q451" s="197">
        <v>2E-3</v>
      </c>
      <c r="R451" s="197">
        <f>Q451*H451</f>
        <v>2E-3</v>
      </c>
      <c r="S451" s="197">
        <v>0</v>
      </c>
      <c r="T451" s="198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99" t="s">
        <v>285</v>
      </c>
      <c r="AT451" s="199" t="s">
        <v>263</v>
      </c>
      <c r="AU451" s="199" t="s">
        <v>87</v>
      </c>
      <c r="AY451" s="17" t="s">
        <v>152</v>
      </c>
      <c r="BE451" s="200">
        <f>IF(N451="základní",J451,0)</f>
        <v>0</v>
      </c>
      <c r="BF451" s="200">
        <f>IF(N451="snížená",J451,0)</f>
        <v>0</v>
      </c>
      <c r="BG451" s="200">
        <f>IF(N451="zákl. přenesená",J451,0)</f>
        <v>0</v>
      </c>
      <c r="BH451" s="200">
        <f>IF(N451="sníž. přenesená",J451,0)</f>
        <v>0</v>
      </c>
      <c r="BI451" s="200">
        <f>IF(N451="nulová",J451,0)</f>
        <v>0</v>
      </c>
      <c r="BJ451" s="17" t="s">
        <v>85</v>
      </c>
      <c r="BK451" s="200">
        <f>ROUND(I451*H451,2)</f>
        <v>0</v>
      </c>
      <c r="BL451" s="17" t="s">
        <v>235</v>
      </c>
      <c r="BM451" s="199" t="s">
        <v>3799</v>
      </c>
    </row>
    <row r="452" spans="1:65" s="2" customFormat="1" ht="16.5" customHeight="1">
      <c r="A452" s="34"/>
      <c r="B452" s="35"/>
      <c r="C452" s="228" t="s">
        <v>2201</v>
      </c>
      <c r="D452" s="228" t="s">
        <v>263</v>
      </c>
      <c r="E452" s="229" t="s">
        <v>3800</v>
      </c>
      <c r="F452" s="230" t="s">
        <v>3801</v>
      </c>
      <c r="G452" s="231" t="s">
        <v>170</v>
      </c>
      <c r="H452" s="232">
        <v>1</v>
      </c>
      <c r="I452" s="233"/>
      <c r="J452" s="234">
        <f>ROUND(I452*H452,2)</f>
        <v>0</v>
      </c>
      <c r="K452" s="235"/>
      <c r="L452" s="236"/>
      <c r="M452" s="237" t="s">
        <v>1</v>
      </c>
      <c r="N452" s="238" t="s">
        <v>42</v>
      </c>
      <c r="O452" s="71"/>
      <c r="P452" s="197">
        <f>O452*H452</f>
        <v>0</v>
      </c>
      <c r="Q452" s="197">
        <v>5.0000000000000002E-5</v>
      </c>
      <c r="R452" s="197">
        <f>Q452*H452</f>
        <v>5.0000000000000002E-5</v>
      </c>
      <c r="S452" s="197">
        <v>0</v>
      </c>
      <c r="T452" s="198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9" t="s">
        <v>285</v>
      </c>
      <c r="AT452" s="199" t="s">
        <v>263</v>
      </c>
      <c r="AU452" s="199" t="s">
        <v>87</v>
      </c>
      <c r="AY452" s="17" t="s">
        <v>152</v>
      </c>
      <c r="BE452" s="200">
        <f>IF(N452="základní",J452,0)</f>
        <v>0</v>
      </c>
      <c r="BF452" s="200">
        <f>IF(N452="snížená",J452,0)</f>
        <v>0</v>
      </c>
      <c r="BG452" s="200">
        <f>IF(N452="zákl. přenesená",J452,0)</f>
        <v>0</v>
      </c>
      <c r="BH452" s="200">
        <f>IF(N452="sníž. přenesená",J452,0)</f>
        <v>0</v>
      </c>
      <c r="BI452" s="200">
        <f>IF(N452="nulová",J452,0)</f>
        <v>0</v>
      </c>
      <c r="BJ452" s="17" t="s">
        <v>85</v>
      </c>
      <c r="BK452" s="200">
        <f>ROUND(I452*H452,2)</f>
        <v>0</v>
      </c>
      <c r="BL452" s="17" t="s">
        <v>235</v>
      </c>
      <c r="BM452" s="199" t="s">
        <v>3802</v>
      </c>
    </row>
    <row r="453" spans="1:65" s="2" customFormat="1" ht="24.2" customHeight="1">
      <c r="A453" s="34"/>
      <c r="B453" s="35"/>
      <c r="C453" s="187" t="s">
        <v>2207</v>
      </c>
      <c r="D453" s="187" t="s">
        <v>155</v>
      </c>
      <c r="E453" s="188" t="s">
        <v>808</v>
      </c>
      <c r="F453" s="189" t="s">
        <v>809</v>
      </c>
      <c r="G453" s="190" t="s">
        <v>307</v>
      </c>
      <c r="H453" s="239"/>
      <c r="I453" s="192"/>
      <c r="J453" s="193">
        <f>ROUND(I453*H453,2)</f>
        <v>0</v>
      </c>
      <c r="K453" s="194"/>
      <c r="L453" s="39"/>
      <c r="M453" s="195" t="s">
        <v>1</v>
      </c>
      <c r="N453" s="196" t="s">
        <v>42</v>
      </c>
      <c r="O453" s="71"/>
      <c r="P453" s="197">
        <f>O453*H453</f>
        <v>0</v>
      </c>
      <c r="Q453" s="197">
        <v>0</v>
      </c>
      <c r="R453" s="197">
        <f>Q453*H453</f>
        <v>0</v>
      </c>
      <c r="S453" s="197">
        <v>0</v>
      </c>
      <c r="T453" s="19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9" t="s">
        <v>235</v>
      </c>
      <c r="AT453" s="199" t="s">
        <v>155</v>
      </c>
      <c r="AU453" s="199" t="s">
        <v>87</v>
      </c>
      <c r="AY453" s="17" t="s">
        <v>152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7" t="s">
        <v>85</v>
      </c>
      <c r="BK453" s="200">
        <f>ROUND(I453*H453,2)</f>
        <v>0</v>
      </c>
      <c r="BL453" s="17" t="s">
        <v>235</v>
      </c>
      <c r="BM453" s="199" t="s">
        <v>3803</v>
      </c>
    </row>
    <row r="454" spans="1:65" s="12" customFormat="1" ht="22.9" customHeight="1">
      <c r="B454" s="171"/>
      <c r="C454" s="172"/>
      <c r="D454" s="173" t="s">
        <v>76</v>
      </c>
      <c r="E454" s="185" t="s">
        <v>938</v>
      </c>
      <c r="F454" s="185" t="s">
        <v>939</v>
      </c>
      <c r="G454" s="172"/>
      <c r="H454" s="172"/>
      <c r="I454" s="175"/>
      <c r="J454" s="186">
        <f>BK454</f>
        <v>0</v>
      </c>
      <c r="K454" s="172"/>
      <c r="L454" s="177"/>
      <c r="M454" s="178"/>
      <c r="N454" s="179"/>
      <c r="O454" s="179"/>
      <c r="P454" s="180">
        <f>SUM(P455:P479)</f>
        <v>0</v>
      </c>
      <c r="Q454" s="179"/>
      <c r="R454" s="180">
        <f>SUM(R455:R479)</f>
        <v>0.25563000000000002</v>
      </c>
      <c r="S454" s="179"/>
      <c r="T454" s="181">
        <f>SUM(T455:T479)</f>
        <v>0.19755200000000001</v>
      </c>
      <c r="AR454" s="182" t="s">
        <v>87</v>
      </c>
      <c r="AT454" s="183" t="s">
        <v>76</v>
      </c>
      <c r="AU454" s="183" t="s">
        <v>85</v>
      </c>
      <c r="AY454" s="182" t="s">
        <v>152</v>
      </c>
      <c r="BK454" s="184">
        <f>SUM(BK455:BK479)</f>
        <v>0</v>
      </c>
    </row>
    <row r="455" spans="1:65" s="2" customFormat="1" ht="16.5" customHeight="1">
      <c r="A455" s="34"/>
      <c r="B455" s="35"/>
      <c r="C455" s="187" t="s">
        <v>2211</v>
      </c>
      <c r="D455" s="187" t="s">
        <v>155</v>
      </c>
      <c r="E455" s="188" t="s">
        <v>3804</v>
      </c>
      <c r="F455" s="189" t="s">
        <v>3805</v>
      </c>
      <c r="G455" s="190" t="s">
        <v>165</v>
      </c>
      <c r="H455" s="191">
        <v>2.4</v>
      </c>
      <c r="I455" s="192"/>
      <c r="J455" s="193">
        <f>ROUND(I455*H455,2)</f>
        <v>0</v>
      </c>
      <c r="K455" s="194"/>
      <c r="L455" s="39"/>
      <c r="M455" s="195" t="s">
        <v>1</v>
      </c>
      <c r="N455" s="196" t="s">
        <v>42</v>
      </c>
      <c r="O455" s="71"/>
      <c r="P455" s="197">
        <f>O455*H455</f>
        <v>0</v>
      </c>
      <c r="Q455" s="197">
        <v>0</v>
      </c>
      <c r="R455" s="197">
        <f>Q455*H455</f>
        <v>0</v>
      </c>
      <c r="S455" s="197">
        <v>1.098E-2</v>
      </c>
      <c r="T455" s="198">
        <f>S455*H455</f>
        <v>2.6352E-2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99" t="s">
        <v>235</v>
      </c>
      <c r="AT455" s="199" t="s">
        <v>155</v>
      </c>
      <c r="AU455" s="199" t="s">
        <v>87</v>
      </c>
      <c r="AY455" s="17" t="s">
        <v>152</v>
      </c>
      <c r="BE455" s="200">
        <f>IF(N455="základní",J455,0)</f>
        <v>0</v>
      </c>
      <c r="BF455" s="200">
        <f>IF(N455="snížená",J455,0)</f>
        <v>0</v>
      </c>
      <c r="BG455" s="200">
        <f>IF(N455="zákl. přenesená",J455,0)</f>
        <v>0</v>
      </c>
      <c r="BH455" s="200">
        <f>IF(N455="sníž. přenesená",J455,0)</f>
        <v>0</v>
      </c>
      <c r="BI455" s="200">
        <f>IF(N455="nulová",J455,0)</f>
        <v>0</v>
      </c>
      <c r="BJ455" s="17" t="s">
        <v>85</v>
      </c>
      <c r="BK455" s="200">
        <f>ROUND(I455*H455,2)</f>
        <v>0</v>
      </c>
      <c r="BL455" s="17" t="s">
        <v>235</v>
      </c>
      <c r="BM455" s="199" t="s">
        <v>3806</v>
      </c>
    </row>
    <row r="456" spans="1:65" s="13" customFormat="1" ht="11.25">
      <c r="B456" s="201"/>
      <c r="C456" s="202"/>
      <c r="D456" s="203" t="s">
        <v>161</v>
      </c>
      <c r="E456" s="204" t="s">
        <v>1</v>
      </c>
      <c r="F456" s="205" t="s">
        <v>3807</v>
      </c>
      <c r="G456" s="202"/>
      <c r="H456" s="206">
        <v>2.4</v>
      </c>
      <c r="I456" s="207"/>
      <c r="J456" s="202"/>
      <c r="K456" s="202"/>
      <c r="L456" s="208"/>
      <c r="M456" s="209"/>
      <c r="N456" s="210"/>
      <c r="O456" s="210"/>
      <c r="P456" s="210"/>
      <c r="Q456" s="210"/>
      <c r="R456" s="210"/>
      <c r="S456" s="210"/>
      <c r="T456" s="211"/>
      <c r="AT456" s="212" t="s">
        <v>161</v>
      </c>
      <c r="AU456" s="212" t="s">
        <v>87</v>
      </c>
      <c r="AV456" s="13" t="s">
        <v>87</v>
      </c>
      <c r="AW456" s="13" t="s">
        <v>34</v>
      </c>
      <c r="AX456" s="13" t="s">
        <v>85</v>
      </c>
      <c r="AY456" s="212" t="s">
        <v>152</v>
      </c>
    </row>
    <row r="457" spans="1:65" s="2" customFormat="1" ht="24.2" customHeight="1">
      <c r="A457" s="34"/>
      <c r="B457" s="35"/>
      <c r="C457" s="187" t="s">
        <v>2217</v>
      </c>
      <c r="D457" s="187" t="s">
        <v>155</v>
      </c>
      <c r="E457" s="188" t="s">
        <v>3808</v>
      </c>
      <c r="F457" s="189" t="s">
        <v>3809</v>
      </c>
      <c r="G457" s="190" t="s">
        <v>165</v>
      </c>
      <c r="H457" s="191">
        <v>2.4</v>
      </c>
      <c r="I457" s="192"/>
      <c r="J457" s="193">
        <f>ROUND(I457*H457,2)</f>
        <v>0</v>
      </c>
      <c r="K457" s="194"/>
      <c r="L457" s="39"/>
      <c r="M457" s="195" t="s">
        <v>1</v>
      </c>
      <c r="N457" s="196" t="s">
        <v>42</v>
      </c>
      <c r="O457" s="71"/>
      <c r="P457" s="197">
        <f>O457*H457</f>
        <v>0</v>
      </c>
      <c r="Q457" s="197">
        <v>0</v>
      </c>
      <c r="R457" s="197">
        <f>Q457*H457</f>
        <v>0</v>
      </c>
      <c r="S457" s="197">
        <v>8.0000000000000002E-3</v>
      </c>
      <c r="T457" s="198">
        <f>S457*H457</f>
        <v>1.9199999999999998E-2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9" t="s">
        <v>235</v>
      </c>
      <c r="AT457" s="199" t="s">
        <v>155</v>
      </c>
      <c r="AU457" s="199" t="s">
        <v>87</v>
      </c>
      <c r="AY457" s="17" t="s">
        <v>152</v>
      </c>
      <c r="BE457" s="200">
        <f>IF(N457="základní",J457,0)</f>
        <v>0</v>
      </c>
      <c r="BF457" s="200">
        <f>IF(N457="snížená",J457,0)</f>
        <v>0</v>
      </c>
      <c r="BG457" s="200">
        <f>IF(N457="zákl. přenesená",J457,0)</f>
        <v>0</v>
      </c>
      <c r="BH457" s="200">
        <f>IF(N457="sníž. přenesená",J457,0)</f>
        <v>0</v>
      </c>
      <c r="BI457" s="200">
        <f>IF(N457="nulová",J457,0)</f>
        <v>0</v>
      </c>
      <c r="BJ457" s="17" t="s">
        <v>85</v>
      </c>
      <c r="BK457" s="200">
        <f>ROUND(I457*H457,2)</f>
        <v>0</v>
      </c>
      <c r="BL457" s="17" t="s">
        <v>235</v>
      </c>
      <c r="BM457" s="199" t="s">
        <v>3810</v>
      </c>
    </row>
    <row r="458" spans="1:65" s="2" customFormat="1" ht="24.2" customHeight="1">
      <c r="A458" s="34"/>
      <c r="B458" s="35"/>
      <c r="C458" s="187" t="s">
        <v>2222</v>
      </c>
      <c r="D458" s="187" t="s">
        <v>155</v>
      </c>
      <c r="E458" s="188" t="s">
        <v>2388</v>
      </c>
      <c r="F458" s="189" t="s">
        <v>2389</v>
      </c>
      <c r="G458" s="190" t="s">
        <v>170</v>
      </c>
      <c r="H458" s="191">
        <v>6</v>
      </c>
      <c r="I458" s="192"/>
      <c r="J458" s="193">
        <f>ROUND(I458*H458,2)</f>
        <v>0</v>
      </c>
      <c r="K458" s="194"/>
      <c r="L458" s="39"/>
      <c r="M458" s="195" t="s">
        <v>1</v>
      </c>
      <c r="N458" s="196" t="s">
        <v>42</v>
      </c>
      <c r="O458" s="71"/>
      <c r="P458" s="197">
        <f>O458*H458</f>
        <v>0</v>
      </c>
      <c r="Q458" s="197">
        <v>0</v>
      </c>
      <c r="R458" s="197">
        <f>Q458*H458</f>
        <v>0</v>
      </c>
      <c r="S458" s="197">
        <v>2.4E-2</v>
      </c>
      <c r="T458" s="198">
        <f>S458*H458</f>
        <v>0.14400000000000002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99" t="s">
        <v>159</v>
      </c>
      <c r="AT458" s="199" t="s">
        <v>155</v>
      </c>
      <c r="AU458" s="199" t="s">
        <v>87</v>
      </c>
      <c r="AY458" s="17" t="s">
        <v>152</v>
      </c>
      <c r="BE458" s="200">
        <f>IF(N458="základní",J458,0)</f>
        <v>0</v>
      </c>
      <c r="BF458" s="200">
        <f>IF(N458="snížená",J458,0)</f>
        <v>0</v>
      </c>
      <c r="BG458" s="200">
        <f>IF(N458="zákl. přenesená",J458,0)</f>
        <v>0</v>
      </c>
      <c r="BH458" s="200">
        <f>IF(N458="sníž. přenesená",J458,0)</f>
        <v>0</v>
      </c>
      <c r="BI458" s="200">
        <f>IF(N458="nulová",J458,0)</f>
        <v>0</v>
      </c>
      <c r="BJ458" s="17" t="s">
        <v>85</v>
      </c>
      <c r="BK458" s="200">
        <f>ROUND(I458*H458,2)</f>
        <v>0</v>
      </c>
      <c r="BL458" s="17" t="s">
        <v>159</v>
      </c>
      <c r="BM458" s="199" t="s">
        <v>2390</v>
      </c>
    </row>
    <row r="459" spans="1:65" s="2" customFormat="1" ht="24.2" customHeight="1">
      <c r="A459" s="34"/>
      <c r="B459" s="35"/>
      <c r="C459" s="187" t="s">
        <v>2227</v>
      </c>
      <c r="D459" s="187" t="s">
        <v>155</v>
      </c>
      <c r="E459" s="188" t="s">
        <v>2310</v>
      </c>
      <c r="F459" s="189" t="s">
        <v>2311</v>
      </c>
      <c r="G459" s="190" t="s">
        <v>170</v>
      </c>
      <c r="H459" s="191">
        <v>3</v>
      </c>
      <c r="I459" s="192"/>
      <c r="J459" s="193">
        <f>ROUND(I459*H459,2)</f>
        <v>0</v>
      </c>
      <c r="K459" s="194"/>
      <c r="L459" s="39"/>
      <c r="M459" s="195" t="s">
        <v>1</v>
      </c>
      <c r="N459" s="196" t="s">
        <v>42</v>
      </c>
      <c r="O459" s="71"/>
      <c r="P459" s="197">
        <f>O459*H459</f>
        <v>0</v>
      </c>
      <c r="Q459" s="197">
        <v>0</v>
      </c>
      <c r="R459" s="197">
        <f>Q459*H459</f>
        <v>0</v>
      </c>
      <c r="S459" s="197">
        <v>0</v>
      </c>
      <c r="T459" s="198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9" t="s">
        <v>235</v>
      </c>
      <c r="AT459" s="199" t="s">
        <v>155</v>
      </c>
      <c r="AU459" s="199" t="s">
        <v>87</v>
      </c>
      <c r="AY459" s="17" t="s">
        <v>152</v>
      </c>
      <c r="BE459" s="200">
        <f>IF(N459="základní",J459,0)</f>
        <v>0</v>
      </c>
      <c r="BF459" s="200">
        <f>IF(N459="snížená",J459,0)</f>
        <v>0</v>
      </c>
      <c r="BG459" s="200">
        <f>IF(N459="zákl. přenesená",J459,0)</f>
        <v>0</v>
      </c>
      <c r="BH459" s="200">
        <f>IF(N459="sníž. přenesená",J459,0)</f>
        <v>0</v>
      </c>
      <c r="BI459" s="200">
        <f>IF(N459="nulová",J459,0)</f>
        <v>0</v>
      </c>
      <c r="BJ459" s="17" t="s">
        <v>85</v>
      </c>
      <c r="BK459" s="200">
        <f>ROUND(I459*H459,2)</f>
        <v>0</v>
      </c>
      <c r="BL459" s="17" t="s">
        <v>235</v>
      </c>
      <c r="BM459" s="199" t="s">
        <v>2312</v>
      </c>
    </row>
    <row r="460" spans="1:65" s="13" customFormat="1" ht="11.25">
      <c r="B460" s="201"/>
      <c r="C460" s="202"/>
      <c r="D460" s="203" t="s">
        <v>161</v>
      </c>
      <c r="E460" s="204" t="s">
        <v>1</v>
      </c>
      <c r="F460" s="205" t="s">
        <v>3811</v>
      </c>
      <c r="G460" s="202"/>
      <c r="H460" s="206">
        <v>3</v>
      </c>
      <c r="I460" s="207"/>
      <c r="J460" s="202"/>
      <c r="K460" s="202"/>
      <c r="L460" s="208"/>
      <c r="M460" s="209"/>
      <c r="N460" s="210"/>
      <c r="O460" s="210"/>
      <c r="P460" s="210"/>
      <c r="Q460" s="210"/>
      <c r="R460" s="210"/>
      <c r="S460" s="210"/>
      <c r="T460" s="211"/>
      <c r="AT460" s="212" t="s">
        <v>161</v>
      </c>
      <c r="AU460" s="212" t="s">
        <v>87</v>
      </c>
      <c r="AV460" s="13" t="s">
        <v>87</v>
      </c>
      <c r="AW460" s="13" t="s">
        <v>34</v>
      </c>
      <c r="AX460" s="13" t="s">
        <v>85</v>
      </c>
      <c r="AY460" s="212" t="s">
        <v>152</v>
      </c>
    </row>
    <row r="461" spans="1:65" s="2" customFormat="1" ht="24.2" customHeight="1">
      <c r="A461" s="34"/>
      <c r="B461" s="35"/>
      <c r="C461" s="228" t="s">
        <v>2231</v>
      </c>
      <c r="D461" s="228" t="s">
        <v>263</v>
      </c>
      <c r="E461" s="229" t="s">
        <v>3812</v>
      </c>
      <c r="F461" s="230" t="s">
        <v>3813</v>
      </c>
      <c r="G461" s="231" t="s">
        <v>170</v>
      </c>
      <c r="H461" s="232">
        <v>3</v>
      </c>
      <c r="I461" s="233"/>
      <c r="J461" s="234">
        <f t="shared" ref="J461:J479" si="50">ROUND(I461*H461,2)</f>
        <v>0</v>
      </c>
      <c r="K461" s="235"/>
      <c r="L461" s="236"/>
      <c r="M461" s="237" t="s">
        <v>1</v>
      </c>
      <c r="N461" s="238" t="s">
        <v>42</v>
      </c>
      <c r="O461" s="71"/>
      <c r="P461" s="197">
        <f t="shared" ref="P461:P479" si="51">O461*H461</f>
        <v>0</v>
      </c>
      <c r="Q461" s="197">
        <v>1.6E-2</v>
      </c>
      <c r="R461" s="197">
        <f t="shared" ref="R461:R479" si="52">Q461*H461</f>
        <v>4.8000000000000001E-2</v>
      </c>
      <c r="S461" s="197">
        <v>0</v>
      </c>
      <c r="T461" s="198">
        <f t="shared" ref="T461:T479" si="53"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9" t="s">
        <v>285</v>
      </c>
      <c r="AT461" s="199" t="s">
        <v>263</v>
      </c>
      <c r="AU461" s="199" t="s">
        <v>87</v>
      </c>
      <c r="AY461" s="17" t="s">
        <v>152</v>
      </c>
      <c r="BE461" s="200">
        <f t="shared" ref="BE461:BE479" si="54">IF(N461="základní",J461,0)</f>
        <v>0</v>
      </c>
      <c r="BF461" s="200">
        <f t="shared" ref="BF461:BF479" si="55">IF(N461="snížená",J461,0)</f>
        <v>0</v>
      </c>
      <c r="BG461" s="200">
        <f t="shared" ref="BG461:BG479" si="56">IF(N461="zákl. přenesená",J461,0)</f>
        <v>0</v>
      </c>
      <c r="BH461" s="200">
        <f t="shared" ref="BH461:BH479" si="57">IF(N461="sníž. přenesená",J461,0)</f>
        <v>0</v>
      </c>
      <c r="BI461" s="200">
        <f t="shared" ref="BI461:BI479" si="58">IF(N461="nulová",J461,0)</f>
        <v>0</v>
      </c>
      <c r="BJ461" s="17" t="s">
        <v>85</v>
      </c>
      <c r="BK461" s="200">
        <f t="shared" ref="BK461:BK479" si="59">ROUND(I461*H461,2)</f>
        <v>0</v>
      </c>
      <c r="BL461" s="17" t="s">
        <v>235</v>
      </c>
      <c r="BM461" s="199" t="s">
        <v>3814</v>
      </c>
    </row>
    <row r="462" spans="1:65" s="2" customFormat="1" ht="24.2" customHeight="1">
      <c r="A462" s="34"/>
      <c r="B462" s="35"/>
      <c r="C462" s="187" t="s">
        <v>2235</v>
      </c>
      <c r="D462" s="187" t="s">
        <v>155</v>
      </c>
      <c r="E462" s="188" t="s">
        <v>2322</v>
      </c>
      <c r="F462" s="189" t="s">
        <v>2323</v>
      </c>
      <c r="G462" s="190" t="s">
        <v>170</v>
      </c>
      <c r="H462" s="191">
        <v>3</v>
      </c>
      <c r="I462" s="192"/>
      <c r="J462" s="193">
        <f t="shared" si="50"/>
        <v>0</v>
      </c>
      <c r="K462" s="194"/>
      <c r="L462" s="39"/>
      <c r="M462" s="195" t="s">
        <v>1</v>
      </c>
      <c r="N462" s="196" t="s">
        <v>42</v>
      </c>
      <c r="O462" s="71"/>
      <c r="P462" s="197">
        <f t="shared" si="51"/>
        <v>0</v>
      </c>
      <c r="Q462" s="197">
        <v>0</v>
      </c>
      <c r="R462" s="197">
        <f t="shared" si="52"/>
        <v>0</v>
      </c>
      <c r="S462" s="197">
        <v>0</v>
      </c>
      <c r="T462" s="198">
        <f t="shared" si="53"/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9" t="s">
        <v>235</v>
      </c>
      <c r="AT462" s="199" t="s">
        <v>155</v>
      </c>
      <c r="AU462" s="199" t="s">
        <v>87</v>
      </c>
      <c r="AY462" s="17" t="s">
        <v>152</v>
      </c>
      <c r="BE462" s="200">
        <f t="shared" si="54"/>
        <v>0</v>
      </c>
      <c r="BF462" s="200">
        <f t="shared" si="55"/>
        <v>0</v>
      </c>
      <c r="BG462" s="200">
        <f t="shared" si="56"/>
        <v>0</v>
      </c>
      <c r="BH462" s="200">
        <f t="shared" si="57"/>
        <v>0</v>
      </c>
      <c r="BI462" s="200">
        <f t="shared" si="58"/>
        <v>0</v>
      </c>
      <c r="BJ462" s="17" t="s">
        <v>85</v>
      </c>
      <c r="BK462" s="200">
        <f t="shared" si="59"/>
        <v>0</v>
      </c>
      <c r="BL462" s="17" t="s">
        <v>235</v>
      </c>
      <c r="BM462" s="199" t="s">
        <v>2324</v>
      </c>
    </row>
    <row r="463" spans="1:65" s="2" customFormat="1" ht="37.9" customHeight="1">
      <c r="A463" s="34"/>
      <c r="B463" s="35"/>
      <c r="C463" s="228" t="s">
        <v>2239</v>
      </c>
      <c r="D463" s="228" t="s">
        <v>263</v>
      </c>
      <c r="E463" s="229" t="s">
        <v>2326</v>
      </c>
      <c r="F463" s="230" t="s">
        <v>2327</v>
      </c>
      <c r="G463" s="231" t="s">
        <v>170</v>
      </c>
      <c r="H463" s="232">
        <v>3</v>
      </c>
      <c r="I463" s="233"/>
      <c r="J463" s="234">
        <f t="shared" si="50"/>
        <v>0</v>
      </c>
      <c r="K463" s="235"/>
      <c r="L463" s="236"/>
      <c r="M463" s="237" t="s">
        <v>1</v>
      </c>
      <c r="N463" s="238" t="s">
        <v>42</v>
      </c>
      <c r="O463" s="71"/>
      <c r="P463" s="197">
        <f t="shared" si="51"/>
        <v>0</v>
      </c>
      <c r="Q463" s="197">
        <v>6.08E-2</v>
      </c>
      <c r="R463" s="197">
        <f t="shared" si="52"/>
        <v>0.18240000000000001</v>
      </c>
      <c r="S463" s="197">
        <v>0</v>
      </c>
      <c r="T463" s="198">
        <f t="shared" si="53"/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9" t="s">
        <v>285</v>
      </c>
      <c r="AT463" s="199" t="s">
        <v>263</v>
      </c>
      <c r="AU463" s="199" t="s">
        <v>87</v>
      </c>
      <c r="AY463" s="17" t="s">
        <v>152</v>
      </c>
      <c r="BE463" s="200">
        <f t="shared" si="54"/>
        <v>0</v>
      </c>
      <c r="BF463" s="200">
        <f t="shared" si="55"/>
        <v>0</v>
      </c>
      <c r="BG463" s="200">
        <f t="shared" si="56"/>
        <v>0</v>
      </c>
      <c r="BH463" s="200">
        <f t="shared" si="57"/>
        <v>0</v>
      </c>
      <c r="BI463" s="200">
        <f t="shared" si="58"/>
        <v>0</v>
      </c>
      <c r="BJ463" s="17" t="s">
        <v>85</v>
      </c>
      <c r="BK463" s="200">
        <f t="shared" si="59"/>
        <v>0</v>
      </c>
      <c r="BL463" s="17" t="s">
        <v>235</v>
      </c>
      <c r="BM463" s="199" t="s">
        <v>3815</v>
      </c>
    </row>
    <row r="464" spans="1:65" s="2" customFormat="1" ht="16.5" customHeight="1">
      <c r="A464" s="34"/>
      <c r="B464" s="35"/>
      <c r="C464" s="187" t="s">
        <v>2243</v>
      </c>
      <c r="D464" s="187" t="s">
        <v>155</v>
      </c>
      <c r="E464" s="188" t="s">
        <v>2336</v>
      </c>
      <c r="F464" s="189" t="s">
        <v>2337</v>
      </c>
      <c r="G464" s="190" t="s">
        <v>170</v>
      </c>
      <c r="H464" s="191">
        <v>11</v>
      </c>
      <c r="I464" s="192"/>
      <c r="J464" s="193">
        <f t="shared" si="50"/>
        <v>0</v>
      </c>
      <c r="K464" s="194"/>
      <c r="L464" s="39"/>
      <c r="M464" s="195" t="s">
        <v>1</v>
      </c>
      <c r="N464" s="196" t="s">
        <v>42</v>
      </c>
      <c r="O464" s="71"/>
      <c r="P464" s="197">
        <f t="shared" si="51"/>
        <v>0</v>
      </c>
      <c r="Q464" s="197">
        <v>0</v>
      </c>
      <c r="R464" s="197">
        <f t="shared" si="52"/>
        <v>0</v>
      </c>
      <c r="S464" s="197">
        <v>0</v>
      </c>
      <c r="T464" s="198">
        <f t="shared" si="53"/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99" t="s">
        <v>235</v>
      </c>
      <c r="AT464" s="199" t="s">
        <v>155</v>
      </c>
      <c r="AU464" s="199" t="s">
        <v>87</v>
      </c>
      <c r="AY464" s="17" t="s">
        <v>152</v>
      </c>
      <c r="BE464" s="200">
        <f t="shared" si="54"/>
        <v>0</v>
      </c>
      <c r="BF464" s="200">
        <f t="shared" si="55"/>
        <v>0</v>
      </c>
      <c r="BG464" s="200">
        <f t="shared" si="56"/>
        <v>0</v>
      </c>
      <c r="BH464" s="200">
        <f t="shared" si="57"/>
        <v>0</v>
      </c>
      <c r="BI464" s="200">
        <f t="shared" si="58"/>
        <v>0</v>
      </c>
      <c r="BJ464" s="17" t="s">
        <v>85</v>
      </c>
      <c r="BK464" s="200">
        <f t="shared" si="59"/>
        <v>0</v>
      </c>
      <c r="BL464" s="17" t="s">
        <v>235</v>
      </c>
      <c r="BM464" s="199" t="s">
        <v>2338</v>
      </c>
    </row>
    <row r="465" spans="1:65" s="2" customFormat="1" ht="16.5" customHeight="1">
      <c r="A465" s="34"/>
      <c r="B465" s="35"/>
      <c r="C465" s="228" t="s">
        <v>2247</v>
      </c>
      <c r="D465" s="228" t="s">
        <v>263</v>
      </c>
      <c r="E465" s="229" t="s">
        <v>2340</v>
      </c>
      <c r="F465" s="230" t="s">
        <v>2341</v>
      </c>
      <c r="G465" s="231" t="s">
        <v>170</v>
      </c>
      <c r="H465" s="232">
        <v>2</v>
      </c>
      <c r="I465" s="233"/>
      <c r="J465" s="234">
        <f t="shared" si="50"/>
        <v>0</v>
      </c>
      <c r="K465" s="235"/>
      <c r="L465" s="236"/>
      <c r="M465" s="237" t="s">
        <v>1</v>
      </c>
      <c r="N465" s="238" t="s">
        <v>42</v>
      </c>
      <c r="O465" s="71"/>
      <c r="P465" s="197">
        <f t="shared" si="51"/>
        <v>0</v>
      </c>
      <c r="Q465" s="197">
        <v>1.4999999999999999E-4</v>
      </c>
      <c r="R465" s="197">
        <f t="shared" si="52"/>
        <v>2.9999999999999997E-4</v>
      </c>
      <c r="S465" s="197">
        <v>0</v>
      </c>
      <c r="T465" s="198">
        <f t="shared" si="53"/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9" t="s">
        <v>285</v>
      </c>
      <c r="AT465" s="199" t="s">
        <v>263</v>
      </c>
      <c r="AU465" s="199" t="s">
        <v>87</v>
      </c>
      <c r="AY465" s="17" t="s">
        <v>152</v>
      </c>
      <c r="BE465" s="200">
        <f t="shared" si="54"/>
        <v>0</v>
      </c>
      <c r="BF465" s="200">
        <f t="shared" si="55"/>
        <v>0</v>
      </c>
      <c r="BG465" s="200">
        <f t="shared" si="56"/>
        <v>0</v>
      </c>
      <c r="BH465" s="200">
        <f t="shared" si="57"/>
        <v>0</v>
      </c>
      <c r="BI465" s="200">
        <f t="shared" si="58"/>
        <v>0</v>
      </c>
      <c r="BJ465" s="17" t="s">
        <v>85</v>
      </c>
      <c r="BK465" s="200">
        <f t="shared" si="59"/>
        <v>0</v>
      </c>
      <c r="BL465" s="17" t="s">
        <v>235</v>
      </c>
      <c r="BM465" s="199" t="s">
        <v>2342</v>
      </c>
    </row>
    <row r="466" spans="1:65" s="2" customFormat="1" ht="21.75" customHeight="1">
      <c r="A466" s="34"/>
      <c r="B466" s="35"/>
      <c r="C466" s="228" t="s">
        <v>2251</v>
      </c>
      <c r="D466" s="228" t="s">
        <v>263</v>
      </c>
      <c r="E466" s="229" t="s">
        <v>2344</v>
      </c>
      <c r="F466" s="230" t="s">
        <v>2345</v>
      </c>
      <c r="G466" s="231" t="s">
        <v>170</v>
      </c>
      <c r="H466" s="232">
        <v>3</v>
      </c>
      <c r="I466" s="233"/>
      <c r="J466" s="234">
        <f t="shared" si="50"/>
        <v>0</v>
      </c>
      <c r="K466" s="235"/>
      <c r="L466" s="236"/>
      <c r="M466" s="237" t="s">
        <v>1</v>
      </c>
      <c r="N466" s="238" t="s">
        <v>42</v>
      </c>
      <c r="O466" s="71"/>
      <c r="P466" s="197">
        <f t="shared" si="51"/>
        <v>0</v>
      </c>
      <c r="Q466" s="197">
        <v>1.4999999999999999E-4</v>
      </c>
      <c r="R466" s="197">
        <f t="shared" si="52"/>
        <v>4.4999999999999999E-4</v>
      </c>
      <c r="S466" s="197">
        <v>0</v>
      </c>
      <c r="T466" s="198">
        <f t="shared" si="53"/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9" t="s">
        <v>285</v>
      </c>
      <c r="AT466" s="199" t="s">
        <v>263</v>
      </c>
      <c r="AU466" s="199" t="s">
        <v>87</v>
      </c>
      <c r="AY466" s="17" t="s">
        <v>152</v>
      </c>
      <c r="BE466" s="200">
        <f t="shared" si="54"/>
        <v>0</v>
      </c>
      <c r="BF466" s="200">
        <f t="shared" si="55"/>
        <v>0</v>
      </c>
      <c r="BG466" s="200">
        <f t="shared" si="56"/>
        <v>0</v>
      </c>
      <c r="BH466" s="200">
        <f t="shared" si="57"/>
        <v>0</v>
      </c>
      <c r="BI466" s="200">
        <f t="shared" si="58"/>
        <v>0</v>
      </c>
      <c r="BJ466" s="17" t="s">
        <v>85</v>
      </c>
      <c r="BK466" s="200">
        <f t="shared" si="59"/>
        <v>0</v>
      </c>
      <c r="BL466" s="17" t="s">
        <v>235</v>
      </c>
      <c r="BM466" s="199" t="s">
        <v>2346</v>
      </c>
    </row>
    <row r="467" spans="1:65" s="2" customFormat="1" ht="24.2" customHeight="1">
      <c r="A467" s="34"/>
      <c r="B467" s="35"/>
      <c r="C467" s="228" t="s">
        <v>2256</v>
      </c>
      <c r="D467" s="228" t="s">
        <v>263</v>
      </c>
      <c r="E467" s="229" t="s">
        <v>2352</v>
      </c>
      <c r="F467" s="230" t="s">
        <v>2353</v>
      </c>
      <c r="G467" s="231" t="s">
        <v>170</v>
      </c>
      <c r="H467" s="232">
        <v>1</v>
      </c>
      <c r="I467" s="233"/>
      <c r="J467" s="234">
        <f t="shared" si="50"/>
        <v>0</v>
      </c>
      <c r="K467" s="235"/>
      <c r="L467" s="236"/>
      <c r="M467" s="237" t="s">
        <v>1</v>
      </c>
      <c r="N467" s="238" t="s">
        <v>42</v>
      </c>
      <c r="O467" s="71"/>
      <c r="P467" s="197">
        <f t="shared" si="51"/>
        <v>0</v>
      </c>
      <c r="Q467" s="197">
        <v>1.4999999999999999E-4</v>
      </c>
      <c r="R467" s="197">
        <f t="shared" si="52"/>
        <v>1.4999999999999999E-4</v>
      </c>
      <c r="S467" s="197">
        <v>0</v>
      </c>
      <c r="T467" s="198">
        <f t="shared" si="53"/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9" t="s">
        <v>285</v>
      </c>
      <c r="AT467" s="199" t="s">
        <v>263</v>
      </c>
      <c r="AU467" s="199" t="s">
        <v>87</v>
      </c>
      <c r="AY467" s="17" t="s">
        <v>152</v>
      </c>
      <c r="BE467" s="200">
        <f t="shared" si="54"/>
        <v>0</v>
      </c>
      <c r="BF467" s="200">
        <f t="shared" si="55"/>
        <v>0</v>
      </c>
      <c r="BG467" s="200">
        <f t="shared" si="56"/>
        <v>0</v>
      </c>
      <c r="BH467" s="200">
        <f t="shared" si="57"/>
        <v>0</v>
      </c>
      <c r="BI467" s="200">
        <f t="shared" si="58"/>
        <v>0</v>
      </c>
      <c r="BJ467" s="17" t="s">
        <v>85</v>
      </c>
      <c r="BK467" s="200">
        <f t="shared" si="59"/>
        <v>0</v>
      </c>
      <c r="BL467" s="17" t="s">
        <v>235</v>
      </c>
      <c r="BM467" s="199" t="s">
        <v>2354</v>
      </c>
    </row>
    <row r="468" spans="1:65" s="2" customFormat="1" ht="16.5" customHeight="1">
      <c r="A468" s="34"/>
      <c r="B468" s="35"/>
      <c r="C468" s="228" t="s">
        <v>2260</v>
      </c>
      <c r="D468" s="228" t="s">
        <v>263</v>
      </c>
      <c r="E468" s="229" t="s">
        <v>2356</v>
      </c>
      <c r="F468" s="230" t="s">
        <v>3816</v>
      </c>
      <c r="G468" s="231" t="s">
        <v>170</v>
      </c>
      <c r="H468" s="232">
        <v>2</v>
      </c>
      <c r="I468" s="233"/>
      <c r="J468" s="234">
        <f t="shared" si="50"/>
        <v>0</v>
      </c>
      <c r="K468" s="235"/>
      <c r="L468" s="236"/>
      <c r="M468" s="237" t="s">
        <v>1</v>
      </c>
      <c r="N468" s="238" t="s">
        <v>42</v>
      </c>
      <c r="O468" s="71"/>
      <c r="P468" s="197">
        <f t="shared" si="51"/>
        <v>0</v>
      </c>
      <c r="Q468" s="197">
        <v>1.4999999999999999E-4</v>
      </c>
      <c r="R468" s="197">
        <f t="shared" si="52"/>
        <v>2.9999999999999997E-4</v>
      </c>
      <c r="S468" s="197">
        <v>0</v>
      </c>
      <c r="T468" s="198">
        <f t="shared" si="53"/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99" t="s">
        <v>285</v>
      </c>
      <c r="AT468" s="199" t="s">
        <v>263</v>
      </c>
      <c r="AU468" s="199" t="s">
        <v>87</v>
      </c>
      <c r="AY468" s="17" t="s">
        <v>152</v>
      </c>
      <c r="BE468" s="200">
        <f t="shared" si="54"/>
        <v>0</v>
      </c>
      <c r="BF468" s="200">
        <f t="shared" si="55"/>
        <v>0</v>
      </c>
      <c r="BG468" s="200">
        <f t="shared" si="56"/>
        <v>0</v>
      </c>
      <c r="BH468" s="200">
        <f t="shared" si="57"/>
        <v>0</v>
      </c>
      <c r="BI468" s="200">
        <f t="shared" si="58"/>
        <v>0</v>
      </c>
      <c r="BJ468" s="17" t="s">
        <v>85</v>
      </c>
      <c r="BK468" s="200">
        <f t="shared" si="59"/>
        <v>0</v>
      </c>
      <c r="BL468" s="17" t="s">
        <v>235</v>
      </c>
      <c r="BM468" s="199" t="s">
        <v>2358</v>
      </c>
    </row>
    <row r="469" spans="1:65" s="2" customFormat="1" ht="16.5" customHeight="1">
      <c r="A469" s="34"/>
      <c r="B469" s="35"/>
      <c r="C469" s="228" t="s">
        <v>2265</v>
      </c>
      <c r="D469" s="228" t="s">
        <v>263</v>
      </c>
      <c r="E469" s="229" t="s">
        <v>2360</v>
      </c>
      <c r="F469" s="230" t="s">
        <v>3817</v>
      </c>
      <c r="G469" s="231" t="s">
        <v>170</v>
      </c>
      <c r="H469" s="232">
        <v>3</v>
      </c>
      <c r="I469" s="233"/>
      <c r="J469" s="234">
        <f t="shared" si="50"/>
        <v>0</v>
      </c>
      <c r="K469" s="235"/>
      <c r="L469" s="236"/>
      <c r="M469" s="237" t="s">
        <v>1</v>
      </c>
      <c r="N469" s="238" t="s">
        <v>42</v>
      </c>
      <c r="O469" s="71"/>
      <c r="P469" s="197">
        <f t="shared" si="51"/>
        <v>0</v>
      </c>
      <c r="Q469" s="197">
        <v>1.4999999999999999E-4</v>
      </c>
      <c r="R469" s="197">
        <f t="shared" si="52"/>
        <v>4.4999999999999999E-4</v>
      </c>
      <c r="S469" s="197">
        <v>0</v>
      </c>
      <c r="T469" s="198">
        <f t="shared" si="53"/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9" t="s">
        <v>285</v>
      </c>
      <c r="AT469" s="199" t="s">
        <v>263</v>
      </c>
      <c r="AU469" s="199" t="s">
        <v>87</v>
      </c>
      <c r="AY469" s="17" t="s">
        <v>152</v>
      </c>
      <c r="BE469" s="200">
        <f t="shared" si="54"/>
        <v>0</v>
      </c>
      <c r="BF469" s="200">
        <f t="shared" si="55"/>
        <v>0</v>
      </c>
      <c r="BG469" s="200">
        <f t="shared" si="56"/>
        <v>0</v>
      </c>
      <c r="BH469" s="200">
        <f t="shared" si="57"/>
        <v>0</v>
      </c>
      <c r="BI469" s="200">
        <f t="shared" si="58"/>
        <v>0</v>
      </c>
      <c r="BJ469" s="17" t="s">
        <v>85</v>
      </c>
      <c r="BK469" s="200">
        <f t="shared" si="59"/>
        <v>0</v>
      </c>
      <c r="BL469" s="17" t="s">
        <v>235</v>
      </c>
      <c r="BM469" s="199" t="s">
        <v>2362</v>
      </c>
    </row>
    <row r="470" spans="1:65" s="2" customFormat="1" ht="21.75" customHeight="1">
      <c r="A470" s="34"/>
      <c r="B470" s="35"/>
      <c r="C470" s="187" t="s">
        <v>2271</v>
      </c>
      <c r="D470" s="187" t="s">
        <v>155</v>
      </c>
      <c r="E470" s="188" t="s">
        <v>2368</v>
      </c>
      <c r="F470" s="189" t="s">
        <v>2369</v>
      </c>
      <c r="G470" s="190" t="s">
        <v>170</v>
      </c>
      <c r="H470" s="191">
        <v>6</v>
      </c>
      <c r="I470" s="192"/>
      <c r="J470" s="193">
        <f t="shared" si="50"/>
        <v>0</v>
      </c>
      <c r="K470" s="194"/>
      <c r="L470" s="39"/>
      <c r="M470" s="195" t="s">
        <v>1</v>
      </c>
      <c r="N470" s="196" t="s">
        <v>42</v>
      </c>
      <c r="O470" s="71"/>
      <c r="P470" s="197">
        <f t="shared" si="51"/>
        <v>0</v>
      </c>
      <c r="Q470" s="197">
        <v>0</v>
      </c>
      <c r="R470" s="197">
        <f t="shared" si="52"/>
        <v>0</v>
      </c>
      <c r="S470" s="197">
        <v>0</v>
      </c>
      <c r="T470" s="198">
        <f t="shared" si="53"/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99" t="s">
        <v>235</v>
      </c>
      <c r="AT470" s="199" t="s">
        <v>155</v>
      </c>
      <c r="AU470" s="199" t="s">
        <v>87</v>
      </c>
      <c r="AY470" s="17" t="s">
        <v>152</v>
      </c>
      <c r="BE470" s="200">
        <f t="shared" si="54"/>
        <v>0</v>
      </c>
      <c r="BF470" s="200">
        <f t="shared" si="55"/>
        <v>0</v>
      </c>
      <c r="BG470" s="200">
        <f t="shared" si="56"/>
        <v>0</v>
      </c>
      <c r="BH470" s="200">
        <f t="shared" si="57"/>
        <v>0</v>
      </c>
      <c r="BI470" s="200">
        <f t="shared" si="58"/>
        <v>0</v>
      </c>
      <c r="BJ470" s="17" t="s">
        <v>85</v>
      </c>
      <c r="BK470" s="200">
        <f t="shared" si="59"/>
        <v>0</v>
      </c>
      <c r="BL470" s="17" t="s">
        <v>235</v>
      </c>
      <c r="BM470" s="199" t="s">
        <v>2370</v>
      </c>
    </row>
    <row r="471" spans="1:65" s="2" customFormat="1" ht="16.5" customHeight="1">
      <c r="A471" s="34"/>
      <c r="B471" s="35"/>
      <c r="C471" s="228" t="s">
        <v>2275</v>
      </c>
      <c r="D471" s="228" t="s">
        <v>263</v>
      </c>
      <c r="E471" s="229" t="s">
        <v>2372</v>
      </c>
      <c r="F471" s="230" t="s">
        <v>2373</v>
      </c>
      <c r="G471" s="231" t="s">
        <v>170</v>
      </c>
      <c r="H471" s="232">
        <v>3</v>
      </c>
      <c r="I471" s="233"/>
      <c r="J471" s="234">
        <f t="shared" si="50"/>
        <v>0</v>
      </c>
      <c r="K471" s="235"/>
      <c r="L471" s="236"/>
      <c r="M471" s="237" t="s">
        <v>1</v>
      </c>
      <c r="N471" s="238" t="s">
        <v>42</v>
      </c>
      <c r="O471" s="71"/>
      <c r="P471" s="197">
        <f t="shared" si="51"/>
        <v>0</v>
      </c>
      <c r="Q471" s="197">
        <v>2.2000000000000001E-3</v>
      </c>
      <c r="R471" s="197">
        <f t="shared" si="52"/>
        <v>6.6E-3</v>
      </c>
      <c r="S471" s="197">
        <v>0</v>
      </c>
      <c r="T471" s="198">
        <f t="shared" si="53"/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9" t="s">
        <v>285</v>
      </c>
      <c r="AT471" s="199" t="s">
        <v>263</v>
      </c>
      <c r="AU471" s="199" t="s">
        <v>87</v>
      </c>
      <c r="AY471" s="17" t="s">
        <v>152</v>
      </c>
      <c r="BE471" s="200">
        <f t="shared" si="54"/>
        <v>0</v>
      </c>
      <c r="BF471" s="200">
        <f t="shared" si="55"/>
        <v>0</v>
      </c>
      <c r="BG471" s="200">
        <f t="shared" si="56"/>
        <v>0</v>
      </c>
      <c r="BH471" s="200">
        <f t="shared" si="57"/>
        <v>0</v>
      </c>
      <c r="BI471" s="200">
        <f t="shared" si="58"/>
        <v>0</v>
      </c>
      <c r="BJ471" s="17" t="s">
        <v>85</v>
      </c>
      <c r="BK471" s="200">
        <f t="shared" si="59"/>
        <v>0</v>
      </c>
      <c r="BL471" s="17" t="s">
        <v>235</v>
      </c>
      <c r="BM471" s="199" t="s">
        <v>2374</v>
      </c>
    </row>
    <row r="472" spans="1:65" s="2" customFormat="1" ht="16.5" customHeight="1">
      <c r="A472" s="34"/>
      <c r="B472" s="35"/>
      <c r="C472" s="228" t="s">
        <v>2281</v>
      </c>
      <c r="D472" s="228" t="s">
        <v>263</v>
      </c>
      <c r="E472" s="229" t="s">
        <v>3818</v>
      </c>
      <c r="F472" s="230" t="s">
        <v>3819</v>
      </c>
      <c r="G472" s="231" t="s">
        <v>170</v>
      </c>
      <c r="H472" s="232">
        <v>2</v>
      </c>
      <c r="I472" s="233"/>
      <c r="J472" s="234">
        <f t="shared" si="50"/>
        <v>0</v>
      </c>
      <c r="K472" s="235"/>
      <c r="L472" s="236"/>
      <c r="M472" s="237" t="s">
        <v>1</v>
      </c>
      <c r="N472" s="238" t="s">
        <v>42</v>
      </c>
      <c r="O472" s="71"/>
      <c r="P472" s="197">
        <f t="shared" si="51"/>
        <v>0</v>
      </c>
      <c r="Q472" s="197">
        <v>2.2000000000000001E-3</v>
      </c>
      <c r="R472" s="197">
        <f t="shared" si="52"/>
        <v>4.4000000000000003E-3</v>
      </c>
      <c r="S472" s="197">
        <v>0</v>
      </c>
      <c r="T472" s="198">
        <f t="shared" si="53"/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9" t="s">
        <v>285</v>
      </c>
      <c r="AT472" s="199" t="s">
        <v>263</v>
      </c>
      <c r="AU472" s="199" t="s">
        <v>87</v>
      </c>
      <c r="AY472" s="17" t="s">
        <v>152</v>
      </c>
      <c r="BE472" s="200">
        <f t="shared" si="54"/>
        <v>0</v>
      </c>
      <c r="BF472" s="200">
        <f t="shared" si="55"/>
        <v>0</v>
      </c>
      <c r="BG472" s="200">
        <f t="shared" si="56"/>
        <v>0</v>
      </c>
      <c r="BH472" s="200">
        <f t="shared" si="57"/>
        <v>0</v>
      </c>
      <c r="BI472" s="200">
        <f t="shared" si="58"/>
        <v>0</v>
      </c>
      <c r="BJ472" s="17" t="s">
        <v>85</v>
      </c>
      <c r="BK472" s="200">
        <f t="shared" si="59"/>
        <v>0</v>
      </c>
      <c r="BL472" s="17" t="s">
        <v>235</v>
      </c>
      <c r="BM472" s="199" t="s">
        <v>3820</v>
      </c>
    </row>
    <row r="473" spans="1:65" s="2" customFormat="1" ht="16.5" customHeight="1">
      <c r="A473" s="34"/>
      <c r="B473" s="35"/>
      <c r="C473" s="228" t="s">
        <v>2285</v>
      </c>
      <c r="D473" s="228" t="s">
        <v>263</v>
      </c>
      <c r="E473" s="229" t="s">
        <v>2384</v>
      </c>
      <c r="F473" s="230" t="s">
        <v>2385</v>
      </c>
      <c r="G473" s="231" t="s">
        <v>170</v>
      </c>
      <c r="H473" s="232">
        <v>1</v>
      </c>
      <c r="I473" s="233"/>
      <c r="J473" s="234">
        <f t="shared" si="50"/>
        <v>0</v>
      </c>
      <c r="K473" s="235"/>
      <c r="L473" s="236"/>
      <c r="M473" s="237" t="s">
        <v>1</v>
      </c>
      <c r="N473" s="238" t="s">
        <v>42</v>
      </c>
      <c r="O473" s="71"/>
      <c r="P473" s="197">
        <f t="shared" si="51"/>
        <v>0</v>
      </c>
      <c r="Q473" s="197">
        <v>2.2000000000000001E-3</v>
      </c>
      <c r="R473" s="197">
        <f t="shared" si="52"/>
        <v>2.2000000000000001E-3</v>
      </c>
      <c r="S473" s="197">
        <v>0</v>
      </c>
      <c r="T473" s="198">
        <f t="shared" si="53"/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9" t="s">
        <v>285</v>
      </c>
      <c r="AT473" s="199" t="s">
        <v>263</v>
      </c>
      <c r="AU473" s="199" t="s">
        <v>87</v>
      </c>
      <c r="AY473" s="17" t="s">
        <v>152</v>
      </c>
      <c r="BE473" s="200">
        <f t="shared" si="54"/>
        <v>0</v>
      </c>
      <c r="BF473" s="200">
        <f t="shared" si="55"/>
        <v>0</v>
      </c>
      <c r="BG473" s="200">
        <f t="shared" si="56"/>
        <v>0</v>
      </c>
      <c r="BH473" s="200">
        <f t="shared" si="57"/>
        <v>0</v>
      </c>
      <c r="BI473" s="200">
        <f t="shared" si="58"/>
        <v>0</v>
      </c>
      <c r="BJ473" s="17" t="s">
        <v>85</v>
      </c>
      <c r="BK473" s="200">
        <f t="shared" si="59"/>
        <v>0</v>
      </c>
      <c r="BL473" s="17" t="s">
        <v>235</v>
      </c>
      <c r="BM473" s="199" t="s">
        <v>2386</v>
      </c>
    </row>
    <row r="474" spans="1:65" s="2" customFormat="1" ht="16.5" customHeight="1">
      <c r="A474" s="34"/>
      <c r="B474" s="35"/>
      <c r="C474" s="187" t="s">
        <v>2290</v>
      </c>
      <c r="D474" s="187" t="s">
        <v>155</v>
      </c>
      <c r="E474" s="188" t="s">
        <v>2411</v>
      </c>
      <c r="F474" s="189" t="s">
        <v>2412</v>
      </c>
      <c r="G474" s="190" t="s">
        <v>170</v>
      </c>
      <c r="H474" s="191">
        <v>5</v>
      </c>
      <c r="I474" s="192"/>
      <c r="J474" s="193">
        <f t="shared" si="50"/>
        <v>0</v>
      </c>
      <c r="K474" s="194"/>
      <c r="L474" s="39"/>
      <c r="M474" s="195" t="s">
        <v>1</v>
      </c>
      <c r="N474" s="196" t="s">
        <v>42</v>
      </c>
      <c r="O474" s="71"/>
      <c r="P474" s="197">
        <f t="shared" si="51"/>
        <v>0</v>
      </c>
      <c r="Q474" s="197">
        <v>0</v>
      </c>
      <c r="R474" s="197">
        <f t="shared" si="52"/>
        <v>0</v>
      </c>
      <c r="S474" s="197">
        <v>1E-3</v>
      </c>
      <c r="T474" s="198">
        <f t="shared" si="53"/>
        <v>5.0000000000000001E-3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9" t="s">
        <v>235</v>
      </c>
      <c r="AT474" s="199" t="s">
        <v>155</v>
      </c>
      <c r="AU474" s="199" t="s">
        <v>87</v>
      </c>
      <c r="AY474" s="17" t="s">
        <v>152</v>
      </c>
      <c r="BE474" s="200">
        <f t="shared" si="54"/>
        <v>0</v>
      </c>
      <c r="BF474" s="200">
        <f t="shared" si="55"/>
        <v>0</v>
      </c>
      <c r="BG474" s="200">
        <f t="shared" si="56"/>
        <v>0</v>
      </c>
      <c r="BH474" s="200">
        <f t="shared" si="57"/>
        <v>0</v>
      </c>
      <c r="BI474" s="200">
        <f t="shared" si="58"/>
        <v>0</v>
      </c>
      <c r="BJ474" s="17" t="s">
        <v>85</v>
      </c>
      <c r="BK474" s="200">
        <f t="shared" si="59"/>
        <v>0</v>
      </c>
      <c r="BL474" s="17" t="s">
        <v>235</v>
      </c>
      <c r="BM474" s="199" t="s">
        <v>2413</v>
      </c>
    </row>
    <row r="475" spans="1:65" s="2" customFormat="1" ht="16.5" customHeight="1">
      <c r="A475" s="34"/>
      <c r="B475" s="35"/>
      <c r="C475" s="187" t="s">
        <v>2295</v>
      </c>
      <c r="D475" s="187" t="s">
        <v>155</v>
      </c>
      <c r="E475" s="188" t="s">
        <v>3821</v>
      </c>
      <c r="F475" s="189" t="s">
        <v>3822</v>
      </c>
      <c r="G475" s="190" t="s">
        <v>170</v>
      </c>
      <c r="H475" s="191">
        <v>1</v>
      </c>
      <c r="I475" s="192"/>
      <c r="J475" s="193">
        <f t="shared" si="50"/>
        <v>0</v>
      </c>
      <c r="K475" s="194"/>
      <c r="L475" s="39"/>
      <c r="M475" s="195" t="s">
        <v>1</v>
      </c>
      <c r="N475" s="196" t="s">
        <v>42</v>
      </c>
      <c r="O475" s="71"/>
      <c r="P475" s="197">
        <f t="shared" si="51"/>
        <v>0</v>
      </c>
      <c r="Q475" s="197">
        <v>0</v>
      </c>
      <c r="R475" s="197">
        <f t="shared" si="52"/>
        <v>0</v>
      </c>
      <c r="S475" s="197">
        <v>3.0000000000000001E-3</v>
      </c>
      <c r="T475" s="198">
        <f t="shared" si="53"/>
        <v>3.0000000000000001E-3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9" t="s">
        <v>235</v>
      </c>
      <c r="AT475" s="199" t="s">
        <v>155</v>
      </c>
      <c r="AU475" s="199" t="s">
        <v>87</v>
      </c>
      <c r="AY475" s="17" t="s">
        <v>152</v>
      </c>
      <c r="BE475" s="200">
        <f t="shared" si="54"/>
        <v>0</v>
      </c>
      <c r="BF475" s="200">
        <f t="shared" si="55"/>
        <v>0</v>
      </c>
      <c r="BG475" s="200">
        <f t="shared" si="56"/>
        <v>0</v>
      </c>
      <c r="BH475" s="200">
        <f t="shared" si="57"/>
        <v>0</v>
      </c>
      <c r="BI475" s="200">
        <f t="shared" si="58"/>
        <v>0</v>
      </c>
      <c r="BJ475" s="17" t="s">
        <v>85</v>
      </c>
      <c r="BK475" s="200">
        <f t="shared" si="59"/>
        <v>0</v>
      </c>
      <c r="BL475" s="17" t="s">
        <v>235</v>
      </c>
      <c r="BM475" s="199" t="s">
        <v>3823</v>
      </c>
    </row>
    <row r="476" spans="1:65" s="2" customFormat="1" ht="24.2" customHeight="1">
      <c r="A476" s="34"/>
      <c r="B476" s="35"/>
      <c r="C476" s="187" t="s">
        <v>2300</v>
      </c>
      <c r="D476" s="187" t="s">
        <v>155</v>
      </c>
      <c r="E476" s="188" t="s">
        <v>2415</v>
      </c>
      <c r="F476" s="189" t="s">
        <v>2416</v>
      </c>
      <c r="G476" s="190" t="s">
        <v>170</v>
      </c>
      <c r="H476" s="191">
        <v>6</v>
      </c>
      <c r="I476" s="192"/>
      <c r="J476" s="193">
        <f t="shared" si="50"/>
        <v>0</v>
      </c>
      <c r="K476" s="194"/>
      <c r="L476" s="39"/>
      <c r="M476" s="195" t="s">
        <v>1</v>
      </c>
      <c r="N476" s="196" t="s">
        <v>42</v>
      </c>
      <c r="O476" s="71"/>
      <c r="P476" s="197">
        <f t="shared" si="51"/>
        <v>0</v>
      </c>
      <c r="Q476" s="197">
        <v>0</v>
      </c>
      <c r="R476" s="197">
        <f t="shared" si="52"/>
        <v>0</v>
      </c>
      <c r="S476" s="197">
        <v>0</v>
      </c>
      <c r="T476" s="198">
        <f t="shared" si="53"/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9" t="s">
        <v>235</v>
      </c>
      <c r="AT476" s="199" t="s">
        <v>155</v>
      </c>
      <c r="AU476" s="199" t="s">
        <v>87</v>
      </c>
      <c r="AY476" s="17" t="s">
        <v>152</v>
      </c>
      <c r="BE476" s="200">
        <f t="shared" si="54"/>
        <v>0</v>
      </c>
      <c r="BF476" s="200">
        <f t="shared" si="55"/>
        <v>0</v>
      </c>
      <c r="BG476" s="200">
        <f t="shared" si="56"/>
        <v>0</v>
      </c>
      <c r="BH476" s="200">
        <f t="shared" si="57"/>
        <v>0</v>
      </c>
      <c r="BI476" s="200">
        <f t="shared" si="58"/>
        <v>0</v>
      </c>
      <c r="BJ476" s="17" t="s">
        <v>85</v>
      </c>
      <c r="BK476" s="200">
        <f t="shared" si="59"/>
        <v>0</v>
      </c>
      <c r="BL476" s="17" t="s">
        <v>235</v>
      </c>
      <c r="BM476" s="199" t="s">
        <v>2417</v>
      </c>
    </row>
    <row r="477" spans="1:65" s="2" customFormat="1" ht="24.2" customHeight="1">
      <c r="A477" s="34"/>
      <c r="B477" s="35"/>
      <c r="C477" s="228" t="s">
        <v>2305</v>
      </c>
      <c r="D477" s="228" t="s">
        <v>263</v>
      </c>
      <c r="E477" s="229" t="s">
        <v>3824</v>
      </c>
      <c r="F477" s="230" t="s">
        <v>3825</v>
      </c>
      <c r="G477" s="231" t="s">
        <v>170</v>
      </c>
      <c r="H477" s="232">
        <v>3</v>
      </c>
      <c r="I477" s="233"/>
      <c r="J477" s="234">
        <f t="shared" si="50"/>
        <v>0</v>
      </c>
      <c r="K477" s="235"/>
      <c r="L477" s="236"/>
      <c r="M477" s="237" t="s">
        <v>1</v>
      </c>
      <c r="N477" s="238" t="s">
        <v>42</v>
      </c>
      <c r="O477" s="71"/>
      <c r="P477" s="197">
        <f t="shared" si="51"/>
        <v>0</v>
      </c>
      <c r="Q477" s="197">
        <v>1.3799999999999999E-3</v>
      </c>
      <c r="R477" s="197">
        <f t="shared" si="52"/>
        <v>4.1399999999999996E-3</v>
      </c>
      <c r="S477" s="197">
        <v>0</v>
      </c>
      <c r="T477" s="198">
        <f t="shared" si="53"/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9" t="s">
        <v>285</v>
      </c>
      <c r="AT477" s="199" t="s">
        <v>263</v>
      </c>
      <c r="AU477" s="199" t="s">
        <v>87</v>
      </c>
      <c r="AY477" s="17" t="s">
        <v>152</v>
      </c>
      <c r="BE477" s="200">
        <f t="shared" si="54"/>
        <v>0</v>
      </c>
      <c r="BF477" s="200">
        <f t="shared" si="55"/>
        <v>0</v>
      </c>
      <c r="BG477" s="200">
        <f t="shared" si="56"/>
        <v>0</v>
      </c>
      <c r="BH477" s="200">
        <f t="shared" si="57"/>
        <v>0</v>
      </c>
      <c r="BI477" s="200">
        <f t="shared" si="58"/>
        <v>0</v>
      </c>
      <c r="BJ477" s="17" t="s">
        <v>85</v>
      </c>
      <c r="BK477" s="200">
        <f t="shared" si="59"/>
        <v>0</v>
      </c>
      <c r="BL477" s="17" t="s">
        <v>235</v>
      </c>
      <c r="BM477" s="199" t="s">
        <v>3826</v>
      </c>
    </row>
    <row r="478" spans="1:65" s="2" customFormat="1" ht="24.2" customHeight="1">
      <c r="A478" s="34"/>
      <c r="B478" s="35"/>
      <c r="C478" s="228" t="s">
        <v>2309</v>
      </c>
      <c r="D478" s="228" t="s">
        <v>263</v>
      </c>
      <c r="E478" s="229" t="s">
        <v>2427</v>
      </c>
      <c r="F478" s="230" t="s">
        <v>2428</v>
      </c>
      <c r="G478" s="231" t="s">
        <v>170</v>
      </c>
      <c r="H478" s="232">
        <v>3</v>
      </c>
      <c r="I478" s="233"/>
      <c r="J478" s="234">
        <f t="shared" si="50"/>
        <v>0</v>
      </c>
      <c r="K478" s="235"/>
      <c r="L478" s="236"/>
      <c r="M478" s="237" t="s">
        <v>1</v>
      </c>
      <c r="N478" s="238" t="s">
        <v>42</v>
      </c>
      <c r="O478" s="71"/>
      <c r="P478" s="197">
        <f t="shared" si="51"/>
        <v>0</v>
      </c>
      <c r="Q478" s="197">
        <v>2.0799999999999998E-3</v>
      </c>
      <c r="R478" s="197">
        <f t="shared" si="52"/>
        <v>6.239999999999999E-3</v>
      </c>
      <c r="S478" s="197">
        <v>0</v>
      </c>
      <c r="T478" s="198">
        <f t="shared" si="53"/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99" t="s">
        <v>285</v>
      </c>
      <c r="AT478" s="199" t="s">
        <v>263</v>
      </c>
      <c r="AU478" s="199" t="s">
        <v>87</v>
      </c>
      <c r="AY478" s="17" t="s">
        <v>152</v>
      </c>
      <c r="BE478" s="200">
        <f t="shared" si="54"/>
        <v>0</v>
      </c>
      <c r="BF478" s="200">
        <f t="shared" si="55"/>
        <v>0</v>
      </c>
      <c r="BG478" s="200">
        <f t="shared" si="56"/>
        <v>0</v>
      </c>
      <c r="BH478" s="200">
        <f t="shared" si="57"/>
        <v>0</v>
      </c>
      <c r="BI478" s="200">
        <f t="shared" si="58"/>
        <v>0</v>
      </c>
      <c r="BJ478" s="17" t="s">
        <v>85</v>
      </c>
      <c r="BK478" s="200">
        <f t="shared" si="59"/>
        <v>0</v>
      </c>
      <c r="BL478" s="17" t="s">
        <v>235</v>
      </c>
      <c r="BM478" s="199" t="s">
        <v>2429</v>
      </c>
    </row>
    <row r="479" spans="1:65" s="2" customFormat="1" ht="24.2" customHeight="1">
      <c r="A479" s="34"/>
      <c r="B479" s="35"/>
      <c r="C479" s="187" t="s">
        <v>2313</v>
      </c>
      <c r="D479" s="187" t="s">
        <v>155</v>
      </c>
      <c r="E479" s="188" t="s">
        <v>3827</v>
      </c>
      <c r="F479" s="189" t="s">
        <v>3828</v>
      </c>
      <c r="G479" s="190" t="s">
        <v>307</v>
      </c>
      <c r="H479" s="239"/>
      <c r="I479" s="192"/>
      <c r="J479" s="193">
        <f t="shared" si="50"/>
        <v>0</v>
      </c>
      <c r="K479" s="194"/>
      <c r="L479" s="39"/>
      <c r="M479" s="195" t="s">
        <v>1</v>
      </c>
      <c r="N479" s="196" t="s">
        <v>42</v>
      </c>
      <c r="O479" s="71"/>
      <c r="P479" s="197">
        <f t="shared" si="51"/>
        <v>0</v>
      </c>
      <c r="Q479" s="197">
        <v>0</v>
      </c>
      <c r="R479" s="197">
        <f t="shared" si="52"/>
        <v>0</v>
      </c>
      <c r="S479" s="197">
        <v>0</v>
      </c>
      <c r="T479" s="198">
        <f t="shared" si="53"/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9" t="s">
        <v>235</v>
      </c>
      <c r="AT479" s="199" t="s">
        <v>155</v>
      </c>
      <c r="AU479" s="199" t="s">
        <v>87</v>
      </c>
      <c r="AY479" s="17" t="s">
        <v>152</v>
      </c>
      <c r="BE479" s="200">
        <f t="shared" si="54"/>
        <v>0</v>
      </c>
      <c r="BF479" s="200">
        <f t="shared" si="55"/>
        <v>0</v>
      </c>
      <c r="BG479" s="200">
        <f t="shared" si="56"/>
        <v>0</v>
      </c>
      <c r="BH479" s="200">
        <f t="shared" si="57"/>
        <v>0</v>
      </c>
      <c r="BI479" s="200">
        <f t="shared" si="58"/>
        <v>0</v>
      </c>
      <c r="BJ479" s="17" t="s">
        <v>85</v>
      </c>
      <c r="BK479" s="200">
        <f t="shared" si="59"/>
        <v>0</v>
      </c>
      <c r="BL479" s="17" t="s">
        <v>235</v>
      </c>
      <c r="BM479" s="199" t="s">
        <v>3829</v>
      </c>
    </row>
    <row r="480" spans="1:65" s="12" customFormat="1" ht="22.9" customHeight="1">
      <c r="B480" s="171"/>
      <c r="C480" s="172"/>
      <c r="D480" s="173" t="s">
        <v>76</v>
      </c>
      <c r="E480" s="185" t="s">
        <v>545</v>
      </c>
      <c r="F480" s="185" t="s">
        <v>546</v>
      </c>
      <c r="G480" s="172"/>
      <c r="H480" s="172"/>
      <c r="I480" s="175"/>
      <c r="J480" s="186">
        <f>BK480</f>
        <v>0</v>
      </c>
      <c r="K480" s="172"/>
      <c r="L480" s="177"/>
      <c r="M480" s="178"/>
      <c r="N480" s="179"/>
      <c r="O480" s="179"/>
      <c r="P480" s="180">
        <f>SUM(P481:P483)</f>
        <v>0</v>
      </c>
      <c r="Q480" s="179"/>
      <c r="R480" s="180">
        <f>SUM(R481:R483)</f>
        <v>0</v>
      </c>
      <c r="S480" s="179"/>
      <c r="T480" s="181">
        <f>SUM(T481:T483)</f>
        <v>0.06</v>
      </c>
      <c r="AR480" s="182" t="s">
        <v>87</v>
      </c>
      <c r="AT480" s="183" t="s">
        <v>76</v>
      </c>
      <c r="AU480" s="183" t="s">
        <v>85</v>
      </c>
      <c r="AY480" s="182" t="s">
        <v>152</v>
      </c>
      <c r="BK480" s="184">
        <f>SUM(BK481:BK483)</f>
        <v>0</v>
      </c>
    </row>
    <row r="481" spans="1:65" s="2" customFormat="1" ht="24.2" customHeight="1">
      <c r="A481" s="34"/>
      <c r="B481" s="35"/>
      <c r="C481" s="187" t="s">
        <v>2317</v>
      </c>
      <c r="D481" s="187" t="s">
        <v>155</v>
      </c>
      <c r="E481" s="188" t="s">
        <v>1576</v>
      </c>
      <c r="F481" s="189" t="s">
        <v>1577</v>
      </c>
      <c r="G481" s="190" t="s">
        <v>1144</v>
      </c>
      <c r="H481" s="191">
        <v>60</v>
      </c>
      <c r="I481" s="192"/>
      <c r="J481" s="193">
        <f>ROUND(I481*H481,2)</f>
        <v>0</v>
      </c>
      <c r="K481" s="194"/>
      <c r="L481" s="39"/>
      <c r="M481" s="195" t="s">
        <v>1</v>
      </c>
      <c r="N481" s="196" t="s">
        <v>42</v>
      </c>
      <c r="O481" s="71"/>
      <c r="P481" s="197">
        <f>O481*H481</f>
        <v>0</v>
      </c>
      <c r="Q481" s="197">
        <v>0</v>
      </c>
      <c r="R481" s="197">
        <f>Q481*H481</f>
        <v>0</v>
      </c>
      <c r="S481" s="197">
        <v>1E-3</v>
      </c>
      <c r="T481" s="198">
        <f>S481*H481</f>
        <v>0.06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99" t="s">
        <v>235</v>
      </c>
      <c r="AT481" s="199" t="s">
        <v>155</v>
      </c>
      <c r="AU481" s="199" t="s">
        <v>87</v>
      </c>
      <c r="AY481" s="17" t="s">
        <v>152</v>
      </c>
      <c r="BE481" s="200">
        <f>IF(N481="základní",J481,0)</f>
        <v>0</v>
      </c>
      <c r="BF481" s="200">
        <f>IF(N481="snížená",J481,0)</f>
        <v>0</v>
      </c>
      <c r="BG481" s="200">
        <f>IF(N481="zákl. přenesená",J481,0)</f>
        <v>0</v>
      </c>
      <c r="BH481" s="200">
        <f>IF(N481="sníž. přenesená",J481,0)</f>
        <v>0</v>
      </c>
      <c r="BI481" s="200">
        <f>IF(N481="nulová",J481,0)</f>
        <v>0</v>
      </c>
      <c r="BJ481" s="17" t="s">
        <v>85</v>
      </c>
      <c r="BK481" s="200">
        <f>ROUND(I481*H481,2)</f>
        <v>0</v>
      </c>
      <c r="BL481" s="17" t="s">
        <v>235</v>
      </c>
      <c r="BM481" s="199" t="s">
        <v>2459</v>
      </c>
    </row>
    <row r="482" spans="1:65" s="13" customFormat="1" ht="11.25">
      <c r="B482" s="201"/>
      <c r="C482" s="202"/>
      <c r="D482" s="203" t="s">
        <v>161</v>
      </c>
      <c r="E482" s="204" t="s">
        <v>1</v>
      </c>
      <c r="F482" s="205" t="s">
        <v>3830</v>
      </c>
      <c r="G482" s="202"/>
      <c r="H482" s="206">
        <v>60</v>
      </c>
      <c r="I482" s="207"/>
      <c r="J482" s="202"/>
      <c r="K482" s="202"/>
      <c r="L482" s="208"/>
      <c r="M482" s="209"/>
      <c r="N482" s="210"/>
      <c r="O482" s="210"/>
      <c r="P482" s="210"/>
      <c r="Q482" s="210"/>
      <c r="R482" s="210"/>
      <c r="S482" s="210"/>
      <c r="T482" s="211"/>
      <c r="AT482" s="212" t="s">
        <v>161</v>
      </c>
      <c r="AU482" s="212" t="s">
        <v>87</v>
      </c>
      <c r="AV482" s="13" t="s">
        <v>87</v>
      </c>
      <c r="AW482" s="13" t="s">
        <v>34</v>
      </c>
      <c r="AX482" s="13" t="s">
        <v>85</v>
      </c>
      <c r="AY482" s="212" t="s">
        <v>152</v>
      </c>
    </row>
    <row r="483" spans="1:65" s="2" customFormat="1" ht="24.2" customHeight="1">
      <c r="A483" s="34"/>
      <c r="B483" s="35"/>
      <c r="C483" s="187" t="s">
        <v>2321</v>
      </c>
      <c r="D483" s="187" t="s">
        <v>155</v>
      </c>
      <c r="E483" s="188" t="s">
        <v>558</v>
      </c>
      <c r="F483" s="189" t="s">
        <v>3831</v>
      </c>
      <c r="G483" s="190" t="s">
        <v>307</v>
      </c>
      <c r="H483" s="239"/>
      <c r="I483" s="192"/>
      <c r="J483" s="193">
        <f>ROUND(I483*H483,2)</f>
        <v>0</v>
      </c>
      <c r="K483" s="194"/>
      <c r="L483" s="39"/>
      <c r="M483" s="195" t="s">
        <v>1</v>
      </c>
      <c r="N483" s="196" t="s">
        <v>42</v>
      </c>
      <c r="O483" s="71"/>
      <c r="P483" s="197">
        <f>O483*H483</f>
        <v>0</v>
      </c>
      <c r="Q483" s="197">
        <v>0</v>
      </c>
      <c r="R483" s="197">
        <f>Q483*H483</f>
        <v>0</v>
      </c>
      <c r="S483" s="197">
        <v>0</v>
      </c>
      <c r="T483" s="198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99" t="s">
        <v>235</v>
      </c>
      <c r="AT483" s="199" t="s">
        <v>155</v>
      </c>
      <c r="AU483" s="199" t="s">
        <v>87</v>
      </c>
      <c r="AY483" s="17" t="s">
        <v>152</v>
      </c>
      <c r="BE483" s="200">
        <f>IF(N483="základní",J483,0)</f>
        <v>0</v>
      </c>
      <c r="BF483" s="200">
        <f>IF(N483="snížená",J483,0)</f>
        <v>0</v>
      </c>
      <c r="BG483" s="200">
        <f>IF(N483="zákl. přenesená",J483,0)</f>
        <v>0</v>
      </c>
      <c r="BH483" s="200">
        <f>IF(N483="sníž. přenesená",J483,0)</f>
        <v>0</v>
      </c>
      <c r="BI483" s="200">
        <f>IF(N483="nulová",J483,0)</f>
        <v>0</v>
      </c>
      <c r="BJ483" s="17" t="s">
        <v>85</v>
      </c>
      <c r="BK483" s="200">
        <f>ROUND(I483*H483,2)</f>
        <v>0</v>
      </c>
      <c r="BL483" s="17" t="s">
        <v>235</v>
      </c>
      <c r="BM483" s="199" t="s">
        <v>3832</v>
      </c>
    </row>
    <row r="484" spans="1:65" s="12" customFormat="1" ht="22.9" customHeight="1">
      <c r="B484" s="171"/>
      <c r="C484" s="172"/>
      <c r="D484" s="173" t="s">
        <v>76</v>
      </c>
      <c r="E484" s="185" t="s">
        <v>2464</v>
      </c>
      <c r="F484" s="185" t="s">
        <v>2465</v>
      </c>
      <c r="G484" s="172"/>
      <c r="H484" s="172"/>
      <c r="I484" s="175"/>
      <c r="J484" s="186">
        <f>BK484</f>
        <v>0</v>
      </c>
      <c r="K484" s="172"/>
      <c r="L484" s="177"/>
      <c r="M484" s="178"/>
      <c r="N484" s="179"/>
      <c r="O484" s="179"/>
      <c r="P484" s="180">
        <f>SUM(P485:P509)</f>
        <v>0</v>
      </c>
      <c r="Q484" s="179"/>
      <c r="R484" s="180">
        <f>SUM(R485:R509)</f>
        <v>0.31021399999999993</v>
      </c>
      <c r="S484" s="179"/>
      <c r="T484" s="181">
        <f>SUM(T485:T509)</f>
        <v>0.25828000000000001</v>
      </c>
      <c r="AR484" s="182" t="s">
        <v>87</v>
      </c>
      <c r="AT484" s="183" t="s">
        <v>76</v>
      </c>
      <c r="AU484" s="183" t="s">
        <v>85</v>
      </c>
      <c r="AY484" s="182" t="s">
        <v>152</v>
      </c>
      <c r="BK484" s="184">
        <f>SUM(BK485:BK509)</f>
        <v>0</v>
      </c>
    </row>
    <row r="485" spans="1:65" s="2" customFormat="1" ht="16.5" customHeight="1">
      <c r="A485" s="34"/>
      <c r="B485" s="35"/>
      <c r="C485" s="187" t="s">
        <v>2325</v>
      </c>
      <c r="D485" s="187" t="s">
        <v>155</v>
      </c>
      <c r="E485" s="188" t="s">
        <v>2467</v>
      </c>
      <c r="F485" s="189" t="s">
        <v>2468</v>
      </c>
      <c r="G485" s="190" t="s">
        <v>165</v>
      </c>
      <c r="H485" s="191">
        <v>9.3000000000000007</v>
      </c>
      <c r="I485" s="192"/>
      <c r="J485" s="193">
        <f>ROUND(I485*H485,2)</f>
        <v>0</v>
      </c>
      <c r="K485" s="194"/>
      <c r="L485" s="39"/>
      <c r="M485" s="195" t="s">
        <v>1</v>
      </c>
      <c r="N485" s="196" t="s">
        <v>42</v>
      </c>
      <c r="O485" s="71"/>
      <c r="P485" s="197">
        <f>O485*H485</f>
        <v>0</v>
      </c>
      <c r="Q485" s="197">
        <v>0</v>
      </c>
      <c r="R485" s="197">
        <f>Q485*H485</f>
        <v>0</v>
      </c>
      <c r="S485" s="197">
        <v>0</v>
      </c>
      <c r="T485" s="198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9" t="s">
        <v>235</v>
      </c>
      <c r="AT485" s="199" t="s">
        <v>155</v>
      </c>
      <c r="AU485" s="199" t="s">
        <v>87</v>
      </c>
      <c r="AY485" s="17" t="s">
        <v>152</v>
      </c>
      <c r="BE485" s="200">
        <f>IF(N485="základní",J485,0)</f>
        <v>0</v>
      </c>
      <c r="BF485" s="200">
        <f>IF(N485="snížená",J485,0)</f>
        <v>0</v>
      </c>
      <c r="BG485" s="200">
        <f>IF(N485="zákl. přenesená",J485,0)</f>
        <v>0</v>
      </c>
      <c r="BH485" s="200">
        <f>IF(N485="sníž. přenesená",J485,0)</f>
        <v>0</v>
      </c>
      <c r="BI485" s="200">
        <f>IF(N485="nulová",J485,0)</f>
        <v>0</v>
      </c>
      <c r="BJ485" s="17" t="s">
        <v>85</v>
      </c>
      <c r="BK485" s="200">
        <f>ROUND(I485*H485,2)</f>
        <v>0</v>
      </c>
      <c r="BL485" s="17" t="s">
        <v>235</v>
      </c>
      <c r="BM485" s="199" t="s">
        <v>2469</v>
      </c>
    </row>
    <row r="486" spans="1:65" s="13" customFormat="1" ht="11.25">
      <c r="B486" s="201"/>
      <c r="C486" s="202"/>
      <c r="D486" s="203" t="s">
        <v>161</v>
      </c>
      <c r="E486" s="204" t="s">
        <v>1</v>
      </c>
      <c r="F486" s="205" t="s">
        <v>3544</v>
      </c>
      <c r="G486" s="202"/>
      <c r="H486" s="206">
        <v>8.1</v>
      </c>
      <c r="I486" s="207"/>
      <c r="J486" s="202"/>
      <c r="K486" s="202"/>
      <c r="L486" s="208"/>
      <c r="M486" s="209"/>
      <c r="N486" s="210"/>
      <c r="O486" s="210"/>
      <c r="P486" s="210"/>
      <c r="Q486" s="210"/>
      <c r="R486" s="210"/>
      <c r="S486" s="210"/>
      <c r="T486" s="211"/>
      <c r="AT486" s="212" t="s">
        <v>161</v>
      </c>
      <c r="AU486" s="212" t="s">
        <v>87</v>
      </c>
      <c r="AV486" s="13" t="s">
        <v>87</v>
      </c>
      <c r="AW486" s="13" t="s">
        <v>34</v>
      </c>
      <c r="AX486" s="13" t="s">
        <v>77</v>
      </c>
      <c r="AY486" s="212" t="s">
        <v>152</v>
      </c>
    </row>
    <row r="487" spans="1:65" s="13" customFormat="1" ht="11.25">
      <c r="B487" s="201"/>
      <c r="C487" s="202"/>
      <c r="D487" s="203" t="s">
        <v>161</v>
      </c>
      <c r="E487" s="204" t="s">
        <v>1</v>
      </c>
      <c r="F487" s="205" t="s">
        <v>3833</v>
      </c>
      <c r="G487" s="202"/>
      <c r="H487" s="206">
        <v>1.2</v>
      </c>
      <c r="I487" s="207"/>
      <c r="J487" s="202"/>
      <c r="K487" s="202"/>
      <c r="L487" s="208"/>
      <c r="M487" s="209"/>
      <c r="N487" s="210"/>
      <c r="O487" s="210"/>
      <c r="P487" s="210"/>
      <c r="Q487" s="210"/>
      <c r="R487" s="210"/>
      <c r="S487" s="210"/>
      <c r="T487" s="211"/>
      <c r="AT487" s="212" t="s">
        <v>161</v>
      </c>
      <c r="AU487" s="212" t="s">
        <v>87</v>
      </c>
      <c r="AV487" s="13" t="s">
        <v>87</v>
      </c>
      <c r="AW487" s="13" t="s">
        <v>34</v>
      </c>
      <c r="AX487" s="13" t="s">
        <v>77</v>
      </c>
      <c r="AY487" s="212" t="s">
        <v>152</v>
      </c>
    </row>
    <row r="488" spans="1:65" s="14" customFormat="1" ht="11.25">
      <c r="B488" s="217"/>
      <c r="C488" s="218"/>
      <c r="D488" s="203" t="s">
        <v>161</v>
      </c>
      <c r="E488" s="219" t="s">
        <v>1</v>
      </c>
      <c r="F488" s="220" t="s">
        <v>203</v>
      </c>
      <c r="G488" s="218"/>
      <c r="H488" s="221">
        <v>9.2999999999999989</v>
      </c>
      <c r="I488" s="222"/>
      <c r="J488" s="218"/>
      <c r="K488" s="218"/>
      <c r="L488" s="223"/>
      <c r="M488" s="224"/>
      <c r="N488" s="225"/>
      <c r="O488" s="225"/>
      <c r="P488" s="225"/>
      <c r="Q488" s="225"/>
      <c r="R488" s="225"/>
      <c r="S488" s="225"/>
      <c r="T488" s="226"/>
      <c r="AT488" s="227" t="s">
        <v>161</v>
      </c>
      <c r="AU488" s="227" t="s">
        <v>87</v>
      </c>
      <c r="AV488" s="14" t="s">
        <v>159</v>
      </c>
      <c r="AW488" s="14" t="s">
        <v>34</v>
      </c>
      <c r="AX488" s="14" t="s">
        <v>85</v>
      </c>
      <c r="AY488" s="227" t="s">
        <v>152</v>
      </c>
    </row>
    <row r="489" spans="1:65" s="2" customFormat="1" ht="16.5" customHeight="1">
      <c r="A489" s="34"/>
      <c r="B489" s="35"/>
      <c r="C489" s="187" t="s">
        <v>2330</v>
      </c>
      <c r="D489" s="187" t="s">
        <v>155</v>
      </c>
      <c r="E489" s="188" t="s">
        <v>2472</v>
      </c>
      <c r="F489" s="189" t="s">
        <v>2473</v>
      </c>
      <c r="G489" s="190" t="s">
        <v>165</v>
      </c>
      <c r="H489" s="191">
        <v>9.3000000000000007</v>
      </c>
      <c r="I489" s="192"/>
      <c r="J489" s="193">
        <f>ROUND(I489*H489,2)</f>
        <v>0</v>
      </c>
      <c r="K489" s="194"/>
      <c r="L489" s="39"/>
      <c r="M489" s="195" t="s">
        <v>1</v>
      </c>
      <c r="N489" s="196" t="s">
        <v>42</v>
      </c>
      <c r="O489" s="71"/>
      <c r="P489" s="197">
        <f>O489*H489</f>
        <v>0</v>
      </c>
      <c r="Q489" s="197">
        <v>2.9999999999999997E-4</v>
      </c>
      <c r="R489" s="197">
        <f>Q489*H489</f>
        <v>2.7899999999999999E-3</v>
      </c>
      <c r="S489" s="197">
        <v>0</v>
      </c>
      <c r="T489" s="198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9" t="s">
        <v>235</v>
      </c>
      <c r="AT489" s="199" t="s">
        <v>155</v>
      </c>
      <c r="AU489" s="199" t="s">
        <v>87</v>
      </c>
      <c r="AY489" s="17" t="s">
        <v>152</v>
      </c>
      <c r="BE489" s="200">
        <f>IF(N489="základní",J489,0)</f>
        <v>0</v>
      </c>
      <c r="BF489" s="200">
        <f>IF(N489="snížená",J489,0)</f>
        <v>0</v>
      </c>
      <c r="BG489" s="200">
        <f>IF(N489="zákl. přenesená",J489,0)</f>
        <v>0</v>
      </c>
      <c r="BH489" s="200">
        <f>IF(N489="sníž. přenesená",J489,0)</f>
        <v>0</v>
      </c>
      <c r="BI489" s="200">
        <f>IF(N489="nulová",J489,0)</f>
        <v>0</v>
      </c>
      <c r="BJ489" s="17" t="s">
        <v>85</v>
      </c>
      <c r="BK489" s="200">
        <f>ROUND(I489*H489,2)</f>
        <v>0</v>
      </c>
      <c r="BL489" s="17" t="s">
        <v>235</v>
      </c>
      <c r="BM489" s="199" t="s">
        <v>2474</v>
      </c>
    </row>
    <row r="490" spans="1:65" s="2" customFormat="1" ht="24.2" customHeight="1">
      <c r="A490" s="34"/>
      <c r="B490" s="35"/>
      <c r="C490" s="187" t="s">
        <v>2335</v>
      </c>
      <c r="D490" s="187" t="s">
        <v>155</v>
      </c>
      <c r="E490" s="188" t="s">
        <v>3834</v>
      </c>
      <c r="F490" s="189" t="s">
        <v>3835</v>
      </c>
      <c r="G490" s="190" t="s">
        <v>198</v>
      </c>
      <c r="H490" s="191">
        <v>22</v>
      </c>
      <c r="I490" s="192"/>
      <c r="J490" s="193">
        <f>ROUND(I490*H490,2)</f>
        <v>0</v>
      </c>
      <c r="K490" s="194"/>
      <c r="L490" s="39"/>
      <c r="M490" s="195" t="s">
        <v>1</v>
      </c>
      <c r="N490" s="196" t="s">
        <v>42</v>
      </c>
      <c r="O490" s="71"/>
      <c r="P490" s="197">
        <f>O490*H490</f>
        <v>0</v>
      </c>
      <c r="Q490" s="197">
        <v>0</v>
      </c>
      <c r="R490" s="197">
        <f>Q490*H490</f>
        <v>0</v>
      </c>
      <c r="S490" s="197">
        <v>1.174E-2</v>
      </c>
      <c r="T490" s="198">
        <f>S490*H490</f>
        <v>0.25828000000000001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99" t="s">
        <v>235</v>
      </c>
      <c r="AT490" s="199" t="s">
        <v>155</v>
      </c>
      <c r="AU490" s="199" t="s">
        <v>87</v>
      </c>
      <c r="AY490" s="17" t="s">
        <v>152</v>
      </c>
      <c r="BE490" s="200">
        <f>IF(N490="základní",J490,0)</f>
        <v>0</v>
      </c>
      <c r="BF490" s="200">
        <f>IF(N490="snížená",J490,0)</f>
        <v>0</v>
      </c>
      <c r="BG490" s="200">
        <f>IF(N490="zákl. přenesená",J490,0)</f>
        <v>0</v>
      </c>
      <c r="BH490" s="200">
        <f>IF(N490="sníž. přenesená",J490,0)</f>
        <v>0</v>
      </c>
      <c r="BI490" s="200">
        <f>IF(N490="nulová",J490,0)</f>
        <v>0</v>
      </c>
      <c r="BJ490" s="17" t="s">
        <v>85</v>
      </c>
      <c r="BK490" s="200">
        <f>ROUND(I490*H490,2)</f>
        <v>0</v>
      </c>
      <c r="BL490" s="17" t="s">
        <v>235</v>
      </c>
      <c r="BM490" s="199" t="s">
        <v>3836</v>
      </c>
    </row>
    <row r="491" spans="1:65" s="13" customFormat="1" ht="11.25">
      <c r="B491" s="201"/>
      <c r="C491" s="202"/>
      <c r="D491" s="203" t="s">
        <v>161</v>
      </c>
      <c r="E491" s="204" t="s">
        <v>1</v>
      </c>
      <c r="F491" s="205" t="s">
        <v>3837</v>
      </c>
      <c r="G491" s="202"/>
      <c r="H491" s="206">
        <v>17.600000000000001</v>
      </c>
      <c r="I491" s="207"/>
      <c r="J491" s="202"/>
      <c r="K491" s="202"/>
      <c r="L491" s="208"/>
      <c r="M491" s="209"/>
      <c r="N491" s="210"/>
      <c r="O491" s="210"/>
      <c r="P491" s="210"/>
      <c r="Q491" s="210"/>
      <c r="R491" s="210"/>
      <c r="S491" s="210"/>
      <c r="T491" s="211"/>
      <c r="AT491" s="212" t="s">
        <v>161</v>
      </c>
      <c r="AU491" s="212" t="s">
        <v>87</v>
      </c>
      <c r="AV491" s="13" t="s">
        <v>87</v>
      </c>
      <c r="AW491" s="13" t="s">
        <v>34</v>
      </c>
      <c r="AX491" s="13" t="s">
        <v>77</v>
      </c>
      <c r="AY491" s="212" t="s">
        <v>152</v>
      </c>
    </row>
    <row r="492" spans="1:65" s="13" customFormat="1" ht="11.25">
      <c r="B492" s="201"/>
      <c r="C492" s="202"/>
      <c r="D492" s="203" t="s">
        <v>161</v>
      </c>
      <c r="E492" s="204" t="s">
        <v>1</v>
      </c>
      <c r="F492" s="205" t="s">
        <v>3838</v>
      </c>
      <c r="G492" s="202"/>
      <c r="H492" s="206">
        <v>4.4000000000000004</v>
      </c>
      <c r="I492" s="207"/>
      <c r="J492" s="202"/>
      <c r="K492" s="202"/>
      <c r="L492" s="208"/>
      <c r="M492" s="209"/>
      <c r="N492" s="210"/>
      <c r="O492" s="210"/>
      <c r="P492" s="210"/>
      <c r="Q492" s="210"/>
      <c r="R492" s="210"/>
      <c r="S492" s="210"/>
      <c r="T492" s="211"/>
      <c r="AT492" s="212" t="s">
        <v>161</v>
      </c>
      <c r="AU492" s="212" t="s">
        <v>87</v>
      </c>
      <c r="AV492" s="13" t="s">
        <v>87</v>
      </c>
      <c r="AW492" s="13" t="s">
        <v>34</v>
      </c>
      <c r="AX492" s="13" t="s">
        <v>77</v>
      </c>
      <c r="AY492" s="212" t="s">
        <v>152</v>
      </c>
    </row>
    <row r="493" spans="1:65" s="14" customFormat="1" ht="11.25">
      <c r="B493" s="217"/>
      <c r="C493" s="218"/>
      <c r="D493" s="203" t="s">
        <v>161</v>
      </c>
      <c r="E493" s="219" t="s">
        <v>1</v>
      </c>
      <c r="F493" s="220" t="s">
        <v>203</v>
      </c>
      <c r="G493" s="218"/>
      <c r="H493" s="221">
        <v>22</v>
      </c>
      <c r="I493" s="222"/>
      <c r="J493" s="218"/>
      <c r="K493" s="218"/>
      <c r="L493" s="223"/>
      <c r="M493" s="224"/>
      <c r="N493" s="225"/>
      <c r="O493" s="225"/>
      <c r="P493" s="225"/>
      <c r="Q493" s="225"/>
      <c r="R493" s="225"/>
      <c r="S493" s="225"/>
      <c r="T493" s="226"/>
      <c r="AT493" s="227" t="s">
        <v>161</v>
      </c>
      <c r="AU493" s="227" t="s">
        <v>87</v>
      </c>
      <c r="AV493" s="14" t="s">
        <v>159</v>
      </c>
      <c r="AW493" s="14" t="s">
        <v>34</v>
      </c>
      <c r="AX493" s="14" t="s">
        <v>85</v>
      </c>
      <c r="AY493" s="227" t="s">
        <v>152</v>
      </c>
    </row>
    <row r="494" spans="1:65" s="2" customFormat="1" ht="24.2" customHeight="1">
      <c r="A494" s="34"/>
      <c r="B494" s="35"/>
      <c r="C494" s="187" t="s">
        <v>2339</v>
      </c>
      <c r="D494" s="187" t="s">
        <v>155</v>
      </c>
      <c r="E494" s="188" t="s">
        <v>2480</v>
      </c>
      <c r="F494" s="189" t="s">
        <v>2481</v>
      </c>
      <c r="G494" s="190" t="s">
        <v>198</v>
      </c>
      <c r="H494" s="191">
        <v>17.600000000000001</v>
      </c>
      <c r="I494" s="192"/>
      <c r="J494" s="193">
        <f>ROUND(I494*H494,2)</f>
        <v>0</v>
      </c>
      <c r="K494" s="194"/>
      <c r="L494" s="39"/>
      <c r="M494" s="195" t="s">
        <v>1</v>
      </c>
      <c r="N494" s="196" t="s">
        <v>42</v>
      </c>
      <c r="O494" s="71"/>
      <c r="P494" s="197">
        <f>O494*H494</f>
        <v>0</v>
      </c>
      <c r="Q494" s="197">
        <v>5.8E-4</v>
      </c>
      <c r="R494" s="197">
        <f>Q494*H494</f>
        <v>1.0208E-2</v>
      </c>
      <c r="S494" s="197">
        <v>0</v>
      </c>
      <c r="T494" s="198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9" t="s">
        <v>235</v>
      </c>
      <c r="AT494" s="199" t="s">
        <v>155</v>
      </c>
      <c r="AU494" s="199" t="s">
        <v>87</v>
      </c>
      <c r="AY494" s="17" t="s">
        <v>152</v>
      </c>
      <c r="BE494" s="200">
        <f>IF(N494="základní",J494,0)</f>
        <v>0</v>
      </c>
      <c r="BF494" s="200">
        <f>IF(N494="snížená",J494,0)</f>
        <v>0</v>
      </c>
      <c r="BG494" s="200">
        <f>IF(N494="zákl. přenesená",J494,0)</f>
        <v>0</v>
      </c>
      <c r="BH494" s="200">
        <f>IF(N494="sníž. přenesená",J494,0)</f>
        <v>0</v>
      </c>
      <c r="BI494" s="200">
        <f>IF(N494="nulová",J494,0)</f>
        <v>0</v>
      </c>
      <c r="BJ494" s="17" t="s">
        <v>85</v>
      </c>
      <c r="BK494" s="200">
        <f>ROUND(I494*H494,2)</f>
        <v>0</v>
      </c>
      <c r="BL494" s="17" t="s">
        <v>235</v>
      </c>
      <c r="BM494" s="199" t="s">
        <v>2482</v>
      </c>
    </row>
    <row r="495" spans="1:65" s="2" customFormat="1" ht="24.2" customHeight="1">
      <c r="A495" s="34"/>
      <c r="B495" s="35"/>
      <c r="C495" s="228" t="s">
        <v>2343</v>
      </c>
      <c r="D495" s="228" t="s">
        <v>263</v>
      </c>
      <c r="E495" s="229" t="s">
        <v>2485</v>
      </c>
      <c r="F495" s="230" t="s">
        <v>2486</v>
      </c>
      <c r="G495" s="231" t="s">
        <v>198</v>
      </c>
      <c r="H495" s="232">
        <v>19.36</v>
      </c>
      <c r="I495" s="233"/>
      <c r="J495" s="234">
        <f>ROUND(I495*H495,2)</f>
        <v>0</v>
      </c>
      <c r="K495" s="235"/>
      <c r="L495" s="236"/>
      <c r="M495" s="237" t="s">
        <v>1</v>
      </c>
      <c r="N495" s="238" t="s">
        <v>42</v>
      </c>
      <c r="O495" s="71"/>
      <c r="P495" s="197">
        <f>O495*H495</f>
        <v>0</v>
      </c>
      <c r="Q495" s="197">
        <v>4.4999999999999999E-4</v>
      </c>
      <c r="R495" s="197">
        <f>Q495*H495</f>
        <v>8.7119999999999993E-3</v>
      </c>
      <c r="S495" s="197">
        <v>0</v>
      </c>
      <c r="T495" s="198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99" t="s">
        <v>285</v>
      </c>
      <c r="AT495" s="199" t="s">
        <v>263</v>
      </c>
      <c r="AU495" s="199" t="s">
        <v>87</v>
      </c>
      <c r="AY495" s="17" t="s">
        <v>152</v>
      </c>
      <c r="BE495" s="200">
        <f>IF(N495="základní",J495,0)</f>
        <v>0</v>
      </c>
      <c r="BF495" s="200">
        <f>IF(N495="snížená",J495,0)</f>
        <v>0</v>
      </c>
      <c r="BG495" s="200">
        <f>IF(N495="zákl. přenesená",J495,0)</f>
        <v>0</v>
      </c>
      <c r="BH495" s="200">
        <f>IF(N495="sníž. přenesená",J495,0)</f>
        <v>0</v>
      </c>
      <c r="BI495" s="200">
        <f>IF(N495="nulová",J495,0)</f>
        <v>0</v>
      </c>
      <c r="BJ495" s="17" t="s">
        <v>85</v>
      </c>
      <c r="BK495" s="200">
        <f>ROUND(I495*H495,2)</f>
        <v>0</v>
      </c>
      <c r="BL495" s="17" t="s">
        <v>235</v>
      </c>
      <c r="BM495" s="199" t="s">
        <v>2487</v>
      </c>
    </row>
    <row r="496" spans="1:65" s="13" customFormat="1" ht="11.25">
      <c r="B496" s="201"/>
      <c r="C496" s="202"/>
      <c r="D496" s="203" t="s">
        <v>161</v>
      </c>
      <c r="E496" s="202"/>
      <c r="F496" s="205" t="s">
        <v>3839</v>
      </c>
      <c r="G496" s="202"/>
      <c r="H496" s="206">
        <v>19.36</v>
      </c>
      <c r="I496" s="207"/>
      <c r="J496" s="202"/>
      <c r="K496" s="202"/>
      <c r="L496" s="208"/>
      <c r="M496" s="209"/>
      <c r="N496" s="210"/>
      <c r="O496" s="210"/>
      <c r="P496" s="210"/>
      <c r="Q496" s="210"/>
      <c r="R496" s="210"/>
      <c r="S496" s="210"/>
      <c r="T496" s="211"/>
      <c r="AT496" s="212" t="s">
        <v>161</v>
      </c>
      <c r="AU496" s="212" t="s">
        <v>87</v>
      </c>
      <c r="AV496" s="13" t="s">
        <v>87</v>
      </c>
      <c r="AW496" s="13" t="s">
        <v>4</v>
      </c>
      <c r="AX496" s="13" t="s">
        <v>85</v>
      </c>
      <c r="AY496" s="212" t="s">
        <v>152</v>
      </c>
    </row>
    <row r="497" spans="1:65" s="2" customFormat="1" ht="24.2" customHeight="1">
      <c r="A497" s="34"/>
      <c r="B497" s="35"/>
      <c r="C497" s="187" t="s">
        <v>2347</v>
      </c>
      <c r="D497" s="187" t="s">
        <v>155</v>
      </c>
      <c r="E497" s="188" t="s">
        <v>3840</v>
      </c>
      <c r="F497" s="189" t="s">
        <v>3841</v>
      </c>
      <c r="G497" s="190" t="s">
        <v>198</v>
      </c>
      <c r="H497" s="191">
        <v>1.3</v>
      </c>
      <c r="I497" s="192"/>
      <c r="J497" s="193">
        <f>ROUND(I497*H497,2)</f>
        <v>0</v>
      </c>
      <c r="K497" s="194"/>
      <c r="L497" s="39"/>
      <c r="M497" s="195" t="s">
        <v>1</v>
      </c>
      <c r="N497" s="196" t="s">
        <v>42</v>
      </c>
      <c r="O497" s="71"/>
      <c r="P497" s="197">
        <f>O497*H497</f>
        <v>0</v>
      </c>
      <c r="Q497" s="197">
        <v>3.4000000000000002E-4</v>
      </c>
      <c r="R497" s="197">
        <f>Q497*H497</f>
        <v>4.4200000000000006E-4</v>
      </c>
      <c r="S497" s="197">
        <v>0</v>
      </c>
      <c r="T497" s="198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9" t="s">
        <v>235</v>
      </c>
      <c r="AT497" s="199" t="s">
        <v>155</v>
      </c>
      <c r="AU497" s="199" t="s">
        <v>87</v>
      </c>
      <c r="AY497" s="17" t="s">
        <v>152</v>
      </c>
      <c r="BE497" s="200">
        <f>IF(N497="základní",J497,0)</f>
        <v>0</v>
      </c>
      <c r="BF497" s="200">
        <f>IF(N497="snížená",J497,0)</f>
        <v>0</v>
      </c>
      <c r="BG497" s="200">
        <f>IF(N497="zákl. přenesená",J497,0)</f>
        <v>0</v>
      </c>
      <c r="BH497" s="200">
        <f>IF(N497="sníž. přenesená",J497,0)</f>
        <v>0</v>
      </c>
      <c r="BI497" s="200">
        <f>IF(N497="nulová",J497,0)</f>
        <v>0</v>
      </c>
      <c r="BJ497" s="17" t="s">
        <v>85</v>
      </c>
      <c r="BK497" s="200">
        <f>ROUND(I497*H497,2)</f>
        <v>0</v>
      </c>
      <c r="BL497" s="17" t="s">
        <v>235</v>
      </c>
      <c r="BM497" s="199" t="s">
        <v>3842</v>
      </c>
    </row>
    <row r="498" spans="1:65" s="2" customFormat="1" ht="21.75" customHeight="1">
      <c r="A498" s="34"/>
      <c r="B498" s="35"/>
      <c r="C498" s="228" t="s">
        <v>2351</v>
      </c>
      <c r="D498" s="228" t="s">
        <v>263</v>
      </c>
      <c r="E498" s="229" t="s">
        <v>3843</v>
      </c>
      <c r="F498" s="230" t="s">
        <v>3844</v>
      </c>
      <c r="G498" s="231" t="s">
        <v>198</v>
      </c>
      <c r="H498" s="232">
        <v>1.3</v>
      </c>
      <c r="I498" s="233"/>
      <c r="J498" s="234">
        <f>ROUND(I498*H498,2)</f>
        <v>0</v>
      </c>
      <c r="K498" s="235"/>
      <c r="L498" s="236"/>
      <c r="M498" s="237" t="s">
        <v>1</v>
      </c>
      <c r="N498" s="238" t="s">
        <v>42</v>
      </c>
      <c r="O498" s="71"/>
      <c r="P498" s="197">
        <f>O498*H498</f>
        <v>0</v>
      </c>
      <c r="Q498" s="197">
        <v>2.7E-4</v>
      </c>
      <c r="R498" s="197">
        <f>Q498*H498</f>
        <v>3.5100000000000002E-4</v>
      </c>
      <c r="S498" s="197">
        <v>0</v>
      </c>
      <c r="T498" s="198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9" t="s">
        <v>285</v>
      </c>
      <c r="AT498" s="199" t="s">
        <v>263</v>
      </c>
      <c r="AU498" s="199" t="s">
        <v>87</v>
      </c>
      <c r="AY498" s="17" t="s">
        <v>152</v>
      </c>
      <c r="BE498" s="200">
        <f>IF(N498="základní",J498,0)</f>
        <v>0</v>
      </c>
      <c r="BF498" s="200">
        <f>IF(N498="snížená",J498,0)</f>
        <v>0</v>
      </c>
      <c r="BG498" s="200">
        <f>IF(N498="zákl. přenesená",J498,0)</f>
        <v>0</v>
      </c>
      <c r="BH498" s="200">
        <f>IF(N498="sníž. přenesená",J498,0)</f>
        <v>0</v>
      </c>
      <c r="BI498" s="200">
        <f>IF(N498="nulová",J498,0)</f>
        <v>0</v>
      </c>
      <c r="BJ498" s="17" t="s">
        <v>85</v>
      </c>
      <c r="BK498" s="200">
        <f>ROUND(I498*H498,2)</f>
        <v>0</v>
      </c>
      <c r="BL498" s="17" t="s">
        <v>235</v>
      </c>
      <c r="BM498" s="199" t="s">
        <v>3845</v>
      </c>
    </row>
    <row r="499" spans="1:65" s="2" customFormat="1" ht="37.9" customHeight="1">
      <c r="A499" s="34"/>
      <c r="B499" s="35"/>
      <c r="C499" s="187" t="s">
        <v>2355</v>
      </c>
      <c r="D499" s="187" t="s">
        <v>155</v>
      </c>
      <c r="E499" s="188" t="s">
        <v>3846</v>
      </c>
      <c r="F499" s="189" t="s">
        <v>3847</v>
      </c>
      <c r="G499" s="190" t="s">
        <v>165</v>
      </c>
      <c r="H499" s="191">
        <v>9.3000000000000007</v>
      </c>
      <c r="I499" s="192"/>
      <c r="J499" s="193">
        <f>ROUND(I499*H499,2)</f>
        <v>0</v>
      </c>
      <c r="K499" s="194"/>
      <c r="L499" s="39"/>
      <c r="M499" s="195" t="s">
        <v>1</v>
      </c>
      <c r="N499" s="196" t="s">
        <v>42</v>
      </c>
      <c r="O499" s="71"/>
      <c r="P499" s="197">
        <f>O499*H499</f>
        <v>0</v>
      </c>
      <c r="Q499" s="197">
        <v>9.1000000000000004E-3</v>
      </c>
      <c r="R499" s="197">
        <f>Q499*H499</f>
        <v>8.4630000000000011E-2</v>
      </c>
      <c r="S499" s="197">
        <v>0</v>
      </c>
      <c r="T499" s="198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99" t="s">
        <v>235</v>
      </c>
      <c r="AT499" s="199" t="s">
        <v>155</v>
      </c>
      <c r="AU499" s="199" t="s">
        <v>87</v>
      </c>
      <c r="AY499" s="17" t="s">
        <v>152</v>
      </c>
      <c r="BE499" s="200">
        <f>IF(N499="základní",J499,0)</f>
        <v>0</v>
      </c>
      <c r="BF499" s="200">
        <f>IF(N499="snížená",J499,0)</f>
        <v>0</v>
      </c>
      <c r="BG499" s="200">
        <f>IF(N499="zákl. přenesená",J499,0)</f>
        <v>0</v>
      </c>
      <c r="BH499" s="200">
        <f>IF(N499="sníž. přenesená",J499,0)</f>
        <v>0</v>
      </c>
      <c r="BI499" s="200">
        <f>IF(N499="nulová",J499,0)</f>
        <v>0</v>
      </c>
      <c r="BJ499" s="17" t="s">
        <v>85</v>
      </c>
      <c r="BK499" s="200">
        <f>ROUND(I499*H499,2)</f>
        <v>0</v>
      </c>
      <c r="BL499" s="17" t="s">
        <v>235</v>
      </c>
      <c r="BM499" s="199" t="s">
        <v>3848</v>
      </c>
    </row>
    <row r="500" spans="1:65" s="2" customFormat="1" ht="37.9" customHeight="1">
      <c r="A500" s="34"/>
      <c r="B500" s="35"/>
      <c r="C500" s="228" t="s">
        <v>2359</v>
      </c>
      <c r="D500" s="228" t="s">
        <v>263</v>
      </c>
      <c r="E500" s="229" t="s">
        <v>2494</v>
      </c>
      <c r="F500" s="230" t="s">
        <v>2495</v>
      </c>
      <c r="G500" s="231" t="s">
        <v>165</v>
      </c>
      <c r="H500" s="232">
        <v>10.23</v>
      </c>
      <c r="I500" s="233"/>
      <c r="J500" s="234">
        <f>ROUND(I500*H500,2)</f>
        <v>0</v>
      </c>
      <c r="K500" s="235"/>
      <c r="L500" s="236"/>
      <c r="M500" s="237" t="s">
        <v>1</v>
      </c>
      <c r="N500" s="238" t="s">
        <v>42</v>
      </c>
      <c r="O500" s="71"/>
      <c r="P500" s="197">
        <f>O500*H500</f>
        <v>0</v>
      </c>
      <c r="Q500" s="197">
        <v>1.9199999999999998E-2</v>
      </c>
      <c r="R500" s="197">
        <f>Q500*H500</f>
        <v>0.19641599999999998</v>
      </c>
      <c r="S500" s="197">
        <v>0</v>
      </c>
      <c r="T500" s="198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9" t="s">
        <v>285</v>
      </c>
      <c r="AT500" s="199" t="s">
        <v>263</v>
      </c>
      <c r="AU500" s="199" t="s">
        <v>87</v>
      </c>
      <c r="AY500" s="17" t="s">
        <v>152</v>
      </c>
      <c r="BE500" s="200">
        <f>IF(N500="základní",J500,0)</f>
        <v>0</v>
      </c>
      <c r="BF500" s="200">
        <f>IF(N500="snížená",J500,0)</f>
        <v>0</v>
      </c>
      <c r="BG500" s="200">
        <f>IF(N500="zákl. přenesená",J500,0)</f>
        <v>0</v>
      </c>
      <c r="BH500" s="200">
        <f>IF(N500="sníž. přenesená",J500,0)</f>
        <v>0</v>
      </c>
      <c r="BI500" s="200">
        <f>IF(N500="nulová",J500,0)</f>
        <v>0</v>
      </c>
      <c r="BJ500" s="17" t="s">
        <v>85</v>
      </c>
      <c r="BK500" s="200">
        <f>ROUND(I500*H500,2)</f>
        <v>0</v>
      </c>
      <c r="BL500" s="17" t="s">
        <v>235</v>
      </c>
      <c r="BM500" s="199" t="s">
        <v>2496</v>
      </c>
    </row>
    <row r="501" spans="1:65" s="13" customFormat="1" ht="11.25">
      <c r="B501" s="201"/>
      <c r="C501" s="202"/>
      <c r="D501" s="203" t="s">
        <v>161</v>
      </c>
      <c r="E501" s="202"/>
      <c r="F501" s="205" t="s">
        <v>3849</v>
      </c>
      <c r="G501" s="202"/>
      <c r="H501" s="206">
        <v>10.23</v>
      </c>
      <c r="I501" s="207"/>
      <c r="J501" s="202"/>
      <c r="K501" s="202"/>
      <c r="L501" s="208"/>
      <c r="M501" s="209"/>
      <c r="N501" s="210"/>
      <c r="O501" s="210"/>
      <c r="P501" s="210"/>
      <c r="Q501" s="210"/>
      <c r="R501" s="210"/>
      <c r="S501" s="210"/>
      <c r="T501" s="211"/>
      <c r="AT501" s="212" t="s">
        <v>161</v>
      </c>
      <c r="AU501" s="212" t="s">
        <v>87</v>
      </c>
      <c r="AV501" s="13" t="s">
        <v>87</v>
      </c>
      <c r="AW501" s="13" t="s">
        <v>4</v>
      </c>
      <c r="AX501" s="13" t="s">
        <v>85</v>
      </c>
      <c r="AY501" s="212" t="s">
        <v>152</v>
      </c>
    </row>
    <row r="502" spans="1:65" s="2" customFormat="1" ht="24.2" customHeight="1">
      <c r="A502" s="34"/>
      <c r="B502" s="35"/>
      <c r="C502" s="187" t="s">
        <v>2363</v>
      </c>
      <c r="D502" s="187" t="s">
        <v>155</v>
      </c>
      <c r="E502" s="188" t="s">
        <v>2499</v>
      </c>
      <c r="F502" s="189" t="s">
        <v>2500</v>
      </c>
      <c r="G502" s="190" t="s">
        <v>165</v>
      </c>
      <c r="H502" s="191">
        <v>1.2</v>
      </c>
      <c r="I502" s="192"/>
      <c r="J502" s="193">
        <f>ROUND(I502*H502,2)</f>
        <v>0</v>
      </c>
      <c r="K502" s="194"/>
      <c r="L502" s="39"/>
      <c r="M502" s="195" t="s">
        <v>1</v>
      </c>
      <c r="N502" s="196" t="s">
        <v>42</v>
      </c>
      <c r="O502" s="71"/>
      <c r="P502" s="197">
        <f>O502*H502</f>
        <v>0</v>
      </c>
      <c r="Q502" s="197">
        <v>1.5E-3</v>
      </c>
      <c r="R502" s="197">
        <f>Q502*H502</f>
        <v>1.8E-3</v>
      </c>
      <c r="S502" s="197">
        <v>0</v>
      </c>
      <c r="T502" s="198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99" t="s">
        <v>235</v>
      </c>
      <c r="AT502" s="199" t="s">
        <v>155</v>
      </c>
      <c r="AU502" s="199" t="s">
        <v>87</v>
      </c>
      <c r="AY502" s="17" t="s">
        <v>152</v>
      </c>
      <c r="BE502" s="200">
        <f>IF(N502="základní",J502,0)</f>
        <v>0</v>
      </c>
      <c r="BF502" s="200">
        <f>IF(N502="snížená",J502,0)</f>
        <v>0</v>
      </c>
      <c r="BG502" s="200">
        <f>IF(N502="zákl. přenesená",J502,0)</f>
        <v>0</v>
      </c>
      <c r="BH502" s="200">
        <f>IF(N502="sníž. přenesená",J502,0)</f>
        <v>0</v>
      </c>
      <c r="BI502" s="200">
        <f>IF(N502="nulová",J502,0)</f>
        <v>0</v>
      </c>
      <c r="BJ502" s="17" t="s">
        <v>85</v>
      </c>
      <c r="BK502" s="200">
        <f>ROUND(I502*H502,2)</f>
        <v>0</v>
      </c>
      <c r="BL502" s="17" t="s">
        <v>235</v>
      </c>
      <c r="BM502" s="199" t="s">
        <v>2501</v>
      </c>
    </row>
    <row r="503" spans="1:65" s="13" customFormat="1" ht="11.25">
      <c r="B503" s="201"/>
      <c r="C503" s="202"/>
      <c r="D503" s="203" t="s">
        <v>161</v>
      </c>
      <c r="E503" s="204" t="s">
        <v>1</v>
      </c>
      <c r="F503" s="205" t="s">
        <v>3546</v>
      </c>
      <c r="G503" s="202"/>
      <c r="H503" s="206">
        <v>1.2</v>
      </c>
      <c r="I503" s="207"/>
      <c r="J503" s="202"/>
      <c r="K503" s="202"/>
      <c r="L503" s="208"/>
      <c r="M503" s="209"/>
      <c r="N503" s="210"/>
      <c r="O503" s="210"/>
      <c r="P503" s="210"/>
      <c r="Q503" s="210"/>
      <c r="R503" s="210"/>
      <c r="S503" s="210"/>
      <c r="T503" s="211"/>
      <c r="AT503" s="212" t="s">
        <v>161</v>
      </c>
      <c r="AU503" s="212" t="s">
        <v>87</v>
      </c>
      <c r="AV503" s="13" t="s">
        <v>87</v>
      </c>
      <c r="AW503" s="13" t="s">
        <v>34</v>
      </c>
      <c r="AX503" s="13" t="s">
        <v>85</v>
      </c>
      <c r="AY503" s="212" t="s">
        <v>152</v>
      </c>
    </row>
    <row r="504" spans="1:65" s="2" customFormat="1" ht="16.5" customHeight="1">
      <c r="A504" s="34"/>
      <c r="B504" s="35"/>
      <c r="C504" s="187" t="s">
        <v>2367</v>
      </c>
      <c r="D504" s="187" t="s">
        <v>155</v>
      </c>
      <c r="E504" s="188" t="s">
        <v>3850</v>
      </c>
      <c r="F504" s="189" t="s">
        <v>3851</v>
      </c>
      <c r="G504" s="190" t="s">
        <v>198</v>
      </c>
      <c r="H504" s="191">
        <v>22</v>
      </c>
      <c r="I504" s="192"/>
      <c r="J504" s="193">
        <f t="shared" ref="J504:J509" si="60">ROUND(I504*H504,2)</f>
        <v>0</v>
      </c>
      <c r="K504" s="194"/>
      <c r="L504" s="39"/>
      <c r="M504" s="195" t="s">
        <v>1</v>
      </c>
      <c r="N504" s="196" t="s">
        <v>42</v>
      </c>
      <c r="O504" s="71"/>
      <c r="P504" s="197">
        <f t="shared" ref="P504:P509" si="61">O504*H504</f>
        <v>0</v>
      </c>
      <c r="Q504" s="197">
        <v>3.0000000000000001E-5</v>
      </c>
      <c r="R504" s="197">
        <f t="shared" ref="R504:R509" si="62">Q504*H504</f>
        <v>6.6E-4</v>
      </c>
      <c r="S504" s="197">
        <v>0</v>
      </c>
      <c r="T504" s="198">
        <f t="shared" ref="T504:T509" si="63"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9" t="s">
        <v>235</v>
      </c>
      <c r="AT504" s="199" t="s">
        <v>155</v>
      </c>
      <c r="AU504" s="199" t="s">
        <v>87</v>
      </c>
      <c r="AY504" s="17" t="s">
        <v>152</v>
      </c>
      <c r="BE504" s="200">
        <f t="shared" ref="BE504:BE509" si="64">IF(N504="základní",J504,0)</f>
        <v>0</v>
      </c>
      <c r="BF504" s="200">
        <f t="shared" ref="BF504:BF509" si="65">IF(N504="snížená",J504,0)</f>
        <v>0</v>
      </c>
      <c r="BG504" s="200">
        <f t="shared" ref="BG504:BG509" si="66">IF(N504="zákl. přenesená",J504,0)</f>
        <v>0</v>
      </c>
      <c r="BH504" s="200">
        <f t="shared" ref="BH504:BH509" si="67">IF(N504="sníž. přenesená",J504,0)</f>
        <v>0</v>
      </c>
      <c r="BI504" s="200">
        <f t="shared" ref="BI504:BI509" si="68">IF(N504="nulová",J504,0)</f>
        <v>0</v>
      </c>
      <c r="BJ504" s="17" t="s">
        <v>85</v>
      </c>
      <c r="BK504" s="200">
        <f t="shared" ref="BK504:BK509" si="69">ROUND(I504*H504,2)</f>
        <v>0</v>
      </c>
      <c r="BL504" s="17" t="s">
        <v>235</v>
      </c>
      <c r="BM504" s="199" t="s">
        <v>3852</v>
      </c>
    </row>
    <row r="505" spans="1:65" s="2" customFormat="1" ht="16.5" customHeight="1">
      <c r="A505" s="34"/>
      <c r="B505" s="35"/>
      <c r="C505" s="187" t="s">
        <v>2371</v>
      </c>
      <c r="D505" s="187" t="s">
        <v>155</v>
      </c>
      <c r="E505" s="188" t="s">
        <v>2504</v>
      </c>
      <c r="F505" s="189" t="s">
        <v>2505</v>
      </c>
      <c r="G505" s="190" t="s">
        <v>198</v>
      </c>
      <c r="H505" s="191">
        <v>22</v>
      </c>
      <c r="I505" s="192"/>
      <c r="J505" s="193">
        <f t="shared" si="60"/>
        <v>0</v>
      </c>
      <c r="K505" s="194"/>
      <c r="L505" s="39"/>
      <c r="M505" s="195" t="s">
        <v>1</v>
      </c>
      <c r="N505" s="196" t="s">
        <v>42</v>
      </c>
      <c r="O505" s="71"/>
      <c r="P505" s="197">
        <f t="shared" si="61"/>
        <v>0</v>
      </c>
      <c r="Q505" s="197">
        <v>1.2E-4</v>
      </c>
      <c r="R505" s="197">
        <f t="shared" si="62"/>
        <v>2.64E-3</v>
      </c>
      <c r="S505" s="197">
        <v>0</v>
      </c>
      <c r="T505" s="198">
        <f t="shared" si="63"/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9" t="s">
        <v>235</v>
      </c>
      <c r="AT505" s="199" t="s">
        <v>155</v>
      </c>
      <c r="AU505" s="199" t="s">
        <v>87</v>
      </c>
      <c r="AY505" s="17" t="s">
        <v>152</v>
      </c>
      <c r="BE505" s="200">
        <f t="shared" si="64"/>
        <v>0</v>
      </c>
      <c r="BF505" s="200">
        <f t="shared" si="65"/>
        <v>0</v>
      </c>
      <c r="BG505" s="200">
        <f t="shared" si="66"/>
        <v>0</v>
      </c>
      <c r="BH505" s="200">
        <f t="shared" si="67"/>
        <v>0</v>
      </c>
      <c r="BI505" s="200">
        <f t="shared" si="68"/>
        <v>0</v>
      </c>
      <c r="BJ505" s="17" t="s">
        <v>85</v>
      </c>
      <c r="BK505" s="200">
        <f t="shared" si="69"/>
        <v>0</v>
      </c>
      <c r="BL505" s="17" t="s">
        <v>235</v>
      </c>
      <c r="BM505" s="199" t="s">
        <v>2506</v>
      </c>
    </row>
    <row r="506" spans="1:65" s="2" customFormat="1" ht="24.2" customHeight="1">
      <c r="A506" s="34"/>
      <c r="B506" s="35"/>
      <c r="C506" s="187" t="s">
        <v>2375</v>
      </c>
      <c r="D506" s="187" t="s">
        <v>155</v>
      </c>
      <c r="E506" s="188" t="s">
        <v>2508</v>
      </c>
      <c r="F506" s="189" t="s">
        <v>2509</v>
      </c>
      <c r="G506" s="190" t="s">
        <v>198</v>
      </c>
      <c r="H506" s="191">
        <v>22</v>
      </c>
      <c r="I506" s="192"/>
      <c r="J506" s="193">
        <f t="shared" si="60"/>
        <v>0</v>
      </c>
      <c r="K506" s="194"/>
      <c r="L506" s="39"/>
      <c r="M506" s="195" t="s">
        <v>1</v>
      </c>
      <c r="N506" s="196" t="s">
        <v>42</v>
      </c>
      <c r="O506" s="71"/>
      <c r="P506" s="197">
        <f t="shared" si="61"/>
        <v>0</v>
      </c>
      <c r="Q506" s="197">
        <v>5.0000000000000002E-5</v>
      </c>
      <c r="R506" s="197">
        <f t="shared" si="62"/>
        <v>1.1000000000000001E-3</v>
      </c>
      <c r="S506" s="197">
        <v>0</v>
      </c>
      <c r="T506" s="198">
        <f t="shared" si="63"/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9" t="s">
        <v>235</v>
      </c>
      <c r="AT506" s="199" t="s">
        <v>155</v>
      </c>
      <c r="AU506" s="199" t="s">
        <v>87</v>
      </c>
      <c r="AY506" s="17" t="s">
        <v>152</v>
      </c>
      <c r="BE506" s="200">
        <f t="shared" si="64"/>
        <v>0</v>
      </c>
      <c r="BF506" s="200">
        <f t="shared" si="65"/>
        <v>0</v>
      </c>
      <c r="BG506" s="200">
        <f t="shared" si="66"/>
        <v>0</v>
      </c>
      <c r="BH506" s="200">
        <f t="shared" si="67"/>
        <v>0</v>
      </c>
      <c r="BI506" s="200">
        <f t="shared" si="68"/>
        <v>0</v>
      </c>
      <c r="BJ506" s="17" t="s">
        <v>85</v>
      </c>
      <c r="BK506" s="200">
        <f t="shared" si="69"/>
        <v>0</v>
      </c>
      <c r="BL506" s="17" t="s">
        <v>235</v>
      </c>
      <c r="BM506" s="199" t="s">
        <v>2510</v>
      </c>
    </row>
    <row r="507" spans="1:65" s="2" customFormat="1" ht="21.75" customHeight="1">
      <c r="A507" s="34"/>
      <c r="B507" s="35"/>
      <c r="C507" s="187" t="s">
        <v>2379</v>
      </c>
      <c r="D507" s="187" t="s">
        <v>155</v>
      </c>
      <c r="E507" s="188" t="s">
        <v>3853</v>
      </c>
      <c r="F507" s="189" t="s">
        <v>3854</v>
      </c>
      <c r="G507" s="190" t="s">
        <v>165</v>
      </c>
      <c r="H507" s="191">
        <v>9.3000000000000007</v>
      </c>
      <c r="I507" s="192"/>
      <c r="J507" s="193">
        <f t="shared" si="60"/>
        <v>0</v>
      </c>
      <c r="K507" s="194"/>
      <c r="L507" s="39"/>
      <c r="M507" s="195" t="s">
        <v>1</v>
      </c>
      <c r="N507" s="196" t="s">
        <v>42</v>
      </c>
      <c r="O507" s="71"/>
      <c r="P507" s="197">
        <f t="shared" si="61"/>
        <v>0</v>
      </c>
      <c r="Q507" s="197">
        <v>0</v>
      </c>
      <c r="R507" s="197">
        <f t="shared" si="62"/>
        <v>0</v>
      </c>
      <c r="S507" s="197">
        <v>0</v>
      </c>
      <c r="T507" s="198">
        <f t="shared" si="63"/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99" t="s">
        <v>235</v>
      </c>
      <c r="AT507" s="199" t="s">
        <v>155</v>
      </c>
      <c r="AU507" s="199" t="s">
        <v>87</v>
      </c>
      <c r="AY507" s="17" t="s">
        <v>152</v>
      </c>
      <c r="BE507" s="200">
        <f t="shared" si="64"/>
        <v>0</v>
      </c>
      <c r="BF507" s="200">
        <f t="shared" si="65"/>
        <v>0</v>
      </c>
      <c r="BG507" s="200">
        <f t="shared" si="66"/>
        <v>0</v>
      </c>
      <c r="BH507" s="200">
        <f t="shared" si="67"/>
        <v>0</v>
      </c>
      <c r="BI507" s="200">
        <f t="shared" si="68"/>
        <v>0</v>
      </c>
      <c r="BJ507" s="17" t="s">
        <v>85</v>
      </c>
      <c r="BK507" s="200">
        <f t="shared" si="69"/>
        <v>0</v>
      </c>
      <c r="BL507" s="17" t="s">
        <v>235</v>
      </c>
      <c r="BM507" s="199" t="s">
        <v>3855</v>
      </c>
    </row>
    <row r="508" spans="1:65" s="2" customFormat="1" ht="24.2" customHeight="1">
      <c r="A508" s="34"/>
      <c r="B508" s="35"/>
      <c r="C508" s="187" t="s">
        <v>2383</v>
      </c>
      <c r="D508" s="187" t="s">
        <v>155</v>
      </c>
      <c r="E508" s="188" t="s">
        <v>2512</v>
      </c>
      <c r="F508" s="189" t="s">
        <v>2513</v>
      </c>
      <c r="G508" s="190" t="s">
        <v>165</v>
      </c>
      <c r="H508" s="191">
        <v>9.3000000000000007</v>
      </c>
      <c r="I508" s="192"/>
      <c r="J508" s="193">
        <f t="shared" si="60"/>
        <v>0</v>
      </c>
      <c r="K508" s="194"/>
      <c r="L508" s="39"/>
      <c r="M508" s="195" t="s">
        <v>1</v>
      </c>
      <c r="N508" s="196" t="s">
        <v>42</v>
      </c>
      <c r="O508" s="71"/>
      <c r="P508" s="197">
        <f t="shared" si="61"/>
        <v>0</v>
      </c>
      <c r="Q508" s="197">
        <v>5.0000000000000002E-5</v>
      </c>
      <c r="R508" s="197">
        <f t="shared" si="62"/>
        <v>4.6500000000000008E-4</v>
      </c>
      <c r="S508" s="197">
        <v>0</v>
      </c>
      <c r="T508" s="198">
        <f t="shared" si="63"/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9" t="s">
        <v>235</v>
      </c>
      <c r="AT508" s="199" t="s">
        <v>155</v>
      </c>
      <c r="AU508" s="199" t="s">
        <v>87</v>
      </c>
      <c r="AY508" s="17" t="s">
        <v>152</v>
      </c>
      <c r="BE508" s="200">
        <f t="shared" si="64"/>
        <v>0</v>
      </c>
      <c r="BF508" s="200">
        <f t="shared" si="65"/>
        <v>0</v>
      </c>
      <c r="BG508" s="200">
        <f t="shared" si="66"/>
        <v>0</v>
      </c>
      <c r="BH508" s="200">
        <f t="shared" si="67"/>
        <v>0</v>
      </c>
      <c r="BI508" s="200">
        <f t="shared" si="68"/>
        <v>0</v>
      </c>
      <c r="BJ508" s="17" t="s">
        <v>85</v>
      </c>
      <c r="BK508" s="200">
        <f t="shared" si="69"/>
        <v>0</v>
      </c>
      <c r="BL508" s="17" t="s">
        <v>235</v>
      </c>
      <c r="BM508" s="199" t="s">
        <v>2514</v>
      </c>
    </row>
    <row r="509" spans="1:65" s="2" customFormat="1" ht="24.2" customHeight="1">
      <c r="A509" s="34"/>
      <c r="B509" s="35"/>
      <c r="C509" s="187" t="s">
        <v>2387</v>
      </c>
      <c r="D509" s="187" t="s">
        <v>155</v>
      </c>
      <c r="E509" s="188" t="s">
        <v>3856</v>
      </c>
      <c r="F509" s="189" t="s">
        <v>3857</v>
      </c>
      <c r="G509" s="190" t="s">
        <v>307</v>
      </c>
      <c r="H509" s="239"/>
      <c r="I509" s="192"/>
      <c r="J509" s="193">
        <f t="shared" si="60"/>
        <v>0</v>
      </c>
      <c r="K509" s="194"/>
      <c r="L509" s="39"/>
      <c r="M509" s="195" t="s">
        <v>1</v>
      </c>
      <c r="N509" s="196" t="s">
        <v>42</v>
      </c>
      <c r="O509" s="71"/>
      <c r="P509" s="197">
        <f t="shared" si="61"/>
        <v>0</v>
      </c>
      <c r="Q509" s="197">
        <v>0</v>
      </c>
      <c r="R509" s="197">
        <f t="shared" si="62"/>
        <v>0</v>
      </c>
      <c r="S509" s="197">
        <v>0</v>
      </c>
      <c r="T509" s="198">
        <f t="shared" si="63"/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99" t="s">
        <v>235</v>
      </c>
      <c r="AT509" s="199" t="s">
        <v>155</v>
      </c>
      <c r="AU509" s="199" t="s">
        <v>87</v>
      </c>
      <c r="AY509" s="17" t="s">
        <v>152</v>
      </c>
      <c r="BE509" s="200">
        <f t="shared" si="64"/>
        <v>0</v>
      </c>
      <c r="BF509" s="200">
        <f t="shared" si="65"/>
        <v>0</v>
      </c>
      <c r="BG509" s="200">
        <f t="shared" si="66"/>
        <v>0</v>
      </c>
      <c r="BH509" s="200">
        <f t="shared" si="67"/>
        <v>0</v>
      </c>
      <c r="BI509" s="200">
        <f t="shared" si="68"/>
        <v>0</v>
      </c>
      <c r="BJ509" s="17" t="s">
        <v>85</v>
      </c>
      <c r="BK509" s="200">
        <f t="shared" si="69"/>
        <v>0</v>
      </c>
      <c r="BL509" s="17" t="s">
        <v>235</v>
      </c>
      <c r="BM509" s="199" t="s">
        <v>3858</v>
      </c>
    </row>
    <row r="510" spans="1:65" s="12" customFormat="1" ht="22.9" customHeight="1">
      <c r="B510" s="171"/>
      <c r="C510" s="172"/>
      <c r="D510" s="173" t="s">
        <v>76</v>
      </c>
      <c r="E510" s="185" t="s">
        <v>2519</v>
      </c>
      <c r="F510" s="185" t="s">
        <v>2520</v>
      </c>
      <c r="G510" s="172"/>
      <c r="H510" s="172"/>
      <c r="I510" s="175"/>
      <c r="J510" s="186">
        <f>BK510</f>
        <v>0</v>
      </c>
      <c r="K510" s="172"/>
      <c r="L510" s="177"/>
      <c r="M510" s="178"/>
      <c r="N510" s="179"/>
      <c r="O510" s="179"/>
      <c r="P510" s="180">
        <f>SUM(P511:P572)</f>
        <v>0</v>
      </c>
      <c r="Q510" s="179"/>
      <c r="R510" s="180">
        <f>SUM(R511:R572)</f>
        <v>0.45873899999999995</v>
      </c>
      <c r="S510" s="179"/>
      <c r="T510" s="181">
        <f>SUM(T511:T572)</f>
        <v>0.39659999999999995</v>
      </c>
      <c r="AR510" s="182" t="s">
        <v>87</v>
      </c>
      <c r="AT510" s="183" t="s">
        <v>76</v>
      </c>
      <c r="AU510" s="183" t="s">
        <v>85</v>
      </c>
      <c r="AY510" s="182" t="s">
        <v>152</v>
      </c>
      <c r="BK510" s="184">
        <f>SUM(BK511:BK572)</f>
        <v>0</v>
      </c>
    </row>
    <row r="511" spans="1:65" s="2" customFormat="1" ht="16.5" customHeight="1">
      <c r="A511" s="34"/>
      <c r="B511" s="35"/>
      <c r="C511" s="187" t="s">
        <v>2391</v>
      </c>
      <c r="D511" s="187" t="s">
        <v>155</v>
      </c>
      <c r="E511" s="188" t="s">
        <v>2531</v>
      </c>
      <c r="F511" s="189" t="s">
        <v>2532</v>
      </c>
      <c r="G511" s="190" t="s">
        <v>165</v>
      </c>
      <c r="H511" s="191">
        <v>6.63</v>
      </c>
      <c r="I511" s="192"/>
      <c r="J511" s="193">
        <f>ROUND(I511*H511,2)</f>
        <v>0</v>
      </c>
      <c r="K511" s="194"/>
      <c r="L511" s="39"/>
      <c r="M511" s="195" t="s">
        <v>1</v>
      </c>
      <c r="N511" s="196" t="s">
        <v>42</v>
      </c>
      <c r="O511" s="71"/>
      <c r="P511" s="197">
        <f>O511*H511</f>
        <v>0</v>
      </c>
      <c r="Q511" s="197">
        <v>0</v>
      </c>
      <c r="R511" s="197">
        <f>Q511*H511</f>
        <v>0</v>
      </c>
      <c r="S511" s="197">
        <v>0</v>
      </c>
      <c r="T511" s="198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9" t="s">
        <v>235</v>
      </c>
      <c r="AT511" s="199" t="s">
        <v>155</v>
      </c>
      <c r="AU511" s="199" t="s">
        <v>87</v>
      </c>
      <c r="AY511" s="17" t="s">
        <v>152</v>
      </c>
      <c r="BE511" s="200">
        <f>IF(N511="základní",J511,0)</f>
        <v>0</v>
      </c>
      <c r="BF511" s="200">
        <f>IF(N511="snížená",J511,0)</f>
        <v>0</v>
      </c>
      <c r="BG511" s="200">
        <f>IF(N511="zákl. přenesená",J511,0)</f>
        <v>0</v>
      </c>
      <c r="BH511" s="200">
        <f>IF(N511="sníž. přenesená",J511,0)</f>
        <v>0</v>
      </c>
      <c r="BI511" s="200">
        <f>IF(N511="nulová",J511,0)</f>
        <v>0</v>
      </c>
      <c r="BJ511" s="17" t="s">
        <v>85</v>
      </c>
      <c r="BK511" s="200">
        <f>ROUND(I511*H511,2)</f>
        <v>0</v>
      </c>
      <c r="BL511" s="17" t="s">
        <v>235</v>
      </c>
      <c r="BM511" s="199" t="s">
        <v>3859</v>
      </c>
    </row>
    <row r="512" spans="1:65" s="13" customFormat="1" ht="11.25">
      <c r="B512" s="201"/>
      <c r="C512" s="202"/>
      <c r="D512" s="203" t="s">
        <v>161</v>
      </c>
      <c r="E512" s="204" t="s">
        <v>1</v>
      </c>
      <c r="F512" s="205" t="s">
        <v>3545</v>
      </c>
      <c r="G512" s="202"/>
      <c r="H512" s="206">
        <v>6.63</v>
      </c>
      <c r="I512" s="207"/>
      <c r="J512" s="202"/>
      <c r="K512" s="202"/>
      <c r="L512" s="208"/>
      <c r="M512" s="209"/>
      <c r="N512" s="210"/>
      <c r="O512" s="210"/>
      <c r="P512" s="210"/>
      <c r="Q512" s="210"/>
      <c r="R512" s="210"/>
      <c r="S512" s="210"/>
      <c r="T512" s="211"/>
      <c r="AT512" s="212" t="s">
        <v>161</v>
      </c>
      <c r="AU512" s="212" t="s">
        <v>87</v>
      </c>
      <c r="AV512" s="13" t="s">
        <v>87</v>
      </c>
      <c r="AW512" s="13" t="s">
        <v>34</v>
      </c>
      <c r="AX512" s="13" t="s">
        <v>85</v>
      </c>
      <c r="AY512" s="212" t="s">
        <v>152</v>
      </c>
    </row>
    <row r="513" spans="1:65" s="2" customFormat="1" ht="24.2" customHeight="1">
      <c r="A513" s="34"/>
      <c r="B513" s="35"/>
      <c r="C513" s="187" t="s">
        <v>2395</v>
      </c>
      <c r="D513" s="187" t="s">
        <v>155</v>
      </c>
      <c r="E513" s="188" t="s">
        <v>3860</v>
      </c>
      <c r="F513" s="189" t="s">
        <v>3861</v>
      </c>
      <c r="G513" s="190" t="s">
        <v>165</v>
      </c>
      <c r="H513" s="191">
        <v>32.64</v>
      </c>
      <c r="I513" s="192"/>
      <c r="J513" s="193">
        <f>ROUND(I513*H513,2)</f>
        <v>0</v>
      </c>
      <c r="K513" s="194"/>
      <c r="L513" s="39"/>
      <c r="M513" s="195" t="s">
        <v>1</v>
      </c>
      <c r="N513" s="196" t="s">
        <v>42</v>
      </c>
      <c r="O513" s="71"/>
      <c r="P513" s="197">
        <f>O513*H513</f>
        <v>0</v>
      </c>
      <c r="Q513" s="197">
        <v>0</v>
      </c>
      <c r="R513" s="197">
        <f>Q513*H513</f>
        <v>0</v>
      </c>
      <c r="S513" s="197">
        <v>0</v>
      </c>
      <c r="T513" s="198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9" t="s">
        <v>235</v>
      </c>
      <c r="AT513" s="199" t="s">
        <v>155</v>
      </c>
      <c r="AU513" s="199" t="s">
        <v>87</v>
      </c>
      <c r="AY513" s="17" t="s">
        <v>152</v>
      </c>
      <c r="BE513" s="200">
        <f>IF(N513="základní",J513,0)</f>
        <v>0</v>
      </c>
      <c r="BF513" s="200">
        <f>IF(N513="snížená",J513,0)</f>
        <v>0</v>
      </c>
      <c r="BG513" s="200">
        <f>IF(N513="zákl. přenesená",J513,0)</f>
        <v>0</v>
      </c>
      <c r="BH513" s="200">
        <f>IF(N513="sníž. přenesená",J513,0)</f>
        <v>0</v>
      </c>
      <c r="BI513" s="200">
        <f>IF(N513="nulová",J513,0)</f>
        <v>0</v>
      </c>
      <c r="BJ513" s="17" t="s">
        <v>85</v>
      </c>
      <c r="BK513" s="200">
        <f>ROUND(I513*H513,2)</f>
        <v>0</v>
      </c>
      <c r="BL513" s="17" t="s">
        <v>235</v>
      </c>
      <c r="BM513" s="199" t="s">
        <v>3862</v>
      </c>
    </row>
    <row r="514" spans="1:65" s="13" customFormat="1" ht="11.25">
      <c r="B514" s="201"/>
      <c r="C514" s="202"/>
      <c r="D514" s="203" t="s">
        <v>161</v>
      </c>
      <c r="E514" s="204" t="s">
        <v>1</v>
      </c>
      <c r="F514" s="205" t="s">
        <v>3581</v>
      </c>
      <c r="G514" s="202"/>
      <c r="H514" s="206">
        <v>14.82</v>
      </c>
      <c r="I514" s="207"/>
      <c r="J514" s="202"/>
      <c r="K514" s="202"/>
      <c r="L514" s="208"/>
      <c r="M514" s="209"/>
      <c r="N514" s="210"/>
      <c r="O514" s="210"/>
      <c r="P514" s="210"/>
      <c r="Q514" s="210"/>
      <c r="R514" s="210"/>
      <c r="S514" s="210"/>
      <c r="T514" s="211"/>
      <c r="AT514" s="212" t="s">
        <v>161</v>
      </c>
      <c r="AU514" s="212" t="s">
        <v>87</v>
      </c>
      <c r="AV514" s="13" t="s">
        <v>87</v>
      </c>
      <c r="AW514" s="13" t="s">
        <v>34</v>
      </c>
      <c r="AX514" s="13" t="s">
        <v>77</v>
      </c>
      <c r="AY514" s="212" t="s">
        <v>152</v>
      </c>
    </row>
    <row r="515" spans="1:65" s="13" customFormat="1" ht="11.25">
      <c r="B515" s="201"/>
      <c r="C515" s="202"/>
      <c r="D515" s="203" t="s">
        <v>161</v>
      </c>
      <c r="E515" s="204" t="s">
        <v>1</v>
      </c>
      <c r="F515" s="205" t="s">
        <v>3582</v>
      </c>
      <c r="G515" s="202"/>
      <c r="H515" s="206">
        <v>16.38</v>
      </c>
      <c r="I515" s="207"/>
      <c r="J515" s="202"/>
      <c r="K515" s="202"/>
      <c r="L515" s="208"/>
      <c r="M515" s="209"/>
      <c r="N515" s="210"/>
      <c r="O515" s="210"/>
      <c r="P515" s="210"/>
      <c r="Q515" s="210"/>
      <c r="R515" s="210"/>
      <c r="S515" s="210"/>
      <c r="T515" s="211"/>
      <c r="AT515" s="212" t="s">
        <v>161</v>
      </c>
      <c r="AU515" s="212" t="s">
        <v>87</v>
      </c>
      <c r="AV515" s="13" t="s">
        <v>87</v>
      </c>
      <c r="AW515" s="13" t="s">
        <v>34</v>
      </c>
      <c r="AX515" s="13" t="s">
        <v>77</v>
      </c>
      <c r="AY515" s="212" t="s">
        <v>152</v>
      </c>
    </row>
    <row r="516" spans="1:65" s="13" customFormat="1" ht="11.25">
      <c r="B516" s="201"/>
      <c r="C516" s="202"/>
      <c r="D516" s="203" t="s">
        <v>161</v>
      </c>
      <c r="E516" s="204" t="s">
        <v>1</v>
      </c>
      <c r="F516" s="205" t="s">
        <v>3583</v>
      </c>
      <c r="G516" s="202"/>
      <c r="H516" s="206">
        <v>1.44</v>
      </c>
      <c r="I516" s="207"/>
      <c r="J516" s="202"/>
      <c r="K516" s="202"/>
      <c r="L516" s="208"/>
      <c r="M516" s="209"/>
      <c r="N516" s="210"/>
      <c r="O516" s="210"/>
      <c r="P516" s="210"/>
      <c r="Q516" s="210"/>
      <c r="R516" s="210"/>
      <c r="S516" s="210"/>
      <c r="T516" s="211"/>
      <c r="AT516" s="212" t="s">
        <v>161</v>
      </c>
      <c r="AU516" s="212" t="s">
        <v>87</v>
      </c>
      <c r="AV516" s="13" t="s">
        <v>87</v>
      </c>
      <c r="AW516" s="13" t="s">
        <v>34</v>
      </c>
      <c r="AX516" s="13" t="s">
        <v>77</v>
      </c>
      <c r="AY516" s="212" t="s">
        <v>152</v>
      </c>
    </row>
    <row r="517" spans="1:65" s="14" customFormat="1" ht="11.25">
      <c r="B517" s="217"/>
      <c r="C517" s="218"/>
      <c r="D517" s="203" t="s">
        <v>161</v>
      </c>
      <c r="E517" s="219" t="s">
        <v>1</v>
      </c>
      <c r="F517" s="220" t="s">
        <v>203</v>
      </c>
      <c r="G517" s="218"/>
      <c r="H517" s="221">
        <v>32.64</v>
      </c>
      <c r="I517" s="222"/>
      <c r="J517" s="218"/>
      <c r="K517" s="218"/>
      <c r="L517" s="223"/>
      <c r="M517" s="224"/>
      <c r="N517" s="225"/>
      <c r="O517" s="225"/>
      <c r="P517" s="225"/>
      <c r="Q517" s="225"/>
      <c r="R517" s="225"/>
      <c r="S517" s="225"/>
      <c r="T517" s="226"/>
      <c r="AT517" s="227" t="s">
        <v>161</v>
      </c>
      <c r="AU517" s="227" t="s">
        <v>87</v>
      </c>
      <c r="AV517" s="14" t="s">
        <v>159</v>
      </c>
      <c r="AW517" s="14" t="s">
        <v>34</v>
      </c>
      <c r="AX517" s="14" t="s">
        <v>85</v>
      </c>
      <c r="AY517" s="227" t="s">
        <v>152</v>
      </c>
    </row>
    <row r="518" spans="1:65" s="2" customFormat="1" ht="24.2" customHeight="1">
      <c r="A518" s="34"/>
      <c r="B518" s="35"/>
      <c r="C518" s="187" t="s">
        <v>2399</v>
      </c>
      <c r="D518" s="187" t="s">
        <v>155</v>
      </c>
      <c r="E518" s="188" t="s">
        <v>2536</v>
      </c>
      <c r="F518" s="189" t="s">
        <v>2537</v>
      </c>
      <c r="G518" s="190" t="s">
        <v>165</v>
      </c>
      <c r="H518" s="191">
        <v>6.63</v>
      </c>
      <c r="I518" s="192"/>
      <c r="J518" s="193">
        <f>ROUND(I518*H518,2)</f>
        <v>0</v>
      </c>
      <c r="K518" s="194"/>
      <c r="L518" s="39"/>
      <c r="M518" s="195" t="s">
        <v>1</v>
      </c>
      <c r="N518" s="196" t="s">
        <v>42</v>
      </c>
      <c r="O518" s="71"/>
      <c r="P518" s="197">
        <f>O518*H518</f>
        <v>0</v>
      </c>
      <c r="Q518" s="197">
        <v>3.0000000000000001E-5</v>
      </c>
      <c r="R518" s="197">
        <f>Q518*H518</f>
        <v>1.9890000000000001E-4</v>
      </c>
      <c r="S518" s="197">
        <v>0</v>
      </c>
      <c r="T518" s="198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99" t="s">
        <v>235</v>
      </c>
      <c r="AT518" s="199" t="s">
        <v>155</v>
      </c>
      <c r="AU518" s="199" t="s">
        <v>87</v>
      </c>
      <c r="AY518" s="17" t="s">
        <v>152</v>
      </c>
      <c r="BE518" s="200">
        <f>IF(N518="základní",J518,0)</f>
        <v>0</v>
      </c>
      <c r="BF518" s="200">
        <f>IF(N518="snížená",J518,0)</f>
        <v>0</v>
      </c>
      <c r="BG518" s="200">
        <f>IF(N518="zákl. přenesená",J518,0)</f>
        <v>0</v>
      </c>
      <c r="BH518" s="200">
        <f>IF(N518="sníž. přenesená",J518,0)</f>
        <v>0</v>
      </c>
      <c r="BI518" s="200">
        <f>IF(N518="nulová",J518,0)</f>
        <v>0</v>
      </c>
      <c r="BJ518" s="17" t="s">
        <v>85</v>
      </c>
      <c r="BK518" s="200">
        <f>ROUND(I518*H518,2)</f>
        <v>0</v>
      </c>
      <c r="BL518" s="17" t="s">
        <v>235</v>
      </c>
      <c r="BM518" s="199" t="s">
        <v>3863</v>
      </c>
    </row>
    <row r="519" spans="1:65" s="2" customFormat="1" ht="24.2" customHeight="1">
      <c r="A519" s="34"/>
      <c r="B519" s="35"/>
      <c r="C519" s="187" t="s">
        <v>2403</v>
      </c>
      <c r="D519" s="187" t="s">
        <v>155</v>
      </c>
      <c r="E519" s="188" t="s">
        <v>3864</v>
      </c>
      <c r="F519" s="189" t="s">
        <v>3865</v>
      </c>
      <c r="G519" s="190" t="s">
        <v>165</v>
      </c>
      <c r="H519" s="191">
        <v>32.64</v>
      </c>
      <c r="I519" s="192"/>
      <c r="J519" s="193">
        <f>ROUND(I519*H519,2)</f>
        <v>0</v>
      </c>
      <c r="K519" s="194"/>
      <c r="L519" s="39"/>
      <c r="M519" s="195" t="s">
        <v>1</v>
      </c>
      <c r="N519" s="196" t="s">
        <v>42</v>
      </c>
      <c r="O519" s="71"/>
      <c r="P519" s="197">
        <f>O519*H519</f>
        <v>0</v>
      </c>
      <c r="Q519" s="197">
        <v>5.0000000000000002E-5</v>
      </c>
      <c r="R519" s="197">
        <f>Q519*H519</f>
        <v>1.6320000000000002E-3</v>
      </c>
      <c r="S519" s="197">
        <v>0</v>
      </c>
      <c r="T519" s="198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9" t="s">
        <v>235</v>
      </c>
      <c r="AT519" s="199" t="s">
        <v>155</v>
      </c>
      <c r="AU519" s="199" t="s">
        <v>87</v>
      </c>
      <c r="AY519" s="17" t="s">
        <v>152</v>
      </c>
      <c r="BE519" s="200">
        <f>IF(N519="základní",J519,0)</f>
        <v>0</v>
      </c>
      <c r="BF519" s="200">
        <f>IF(N519="snížená",J519,0)</f>
        <v>0</v>
      </c>
      <c r="BG519" s="200">
        <f>IF(N519="zákl. přenesená",J519,0)</f>
        <v>0</v>
      </c>
      <c r="BH519" s="200">
        <f>IF(N519="sníž. přenesená",J519,0)</f>
        <v>0</v>
      </c>
      <c r="BI519" s="200">
        <f>IF(N519="nulová",J519,0)</f>
        <v>0</v>
      </c>
      <c r="BJ519" s="17" t="s">
        <v>85</v>
      </c>
      <c r="BK519" s="200">
        <f>ROUND(I519*H519,2)</f>
        <v>0</v>
      </c>
      <c r="BL519" s="17" t="s">
        <v>235</v>
      </c>
      <c r="BM519" s="199" t="s">
        <v>3866</v>
      </c>
    </row>
    <row r="520" spans="1:65" s="2" customFormat="1" ht="24.2" customHeight="1">
      <c r="A520" s="34"/>
      <c r="B520" s="35"/>
      <c r="C520" s="187" t="s">
        <v>2408</v>
      </c>
      <c r="D520" s="187" t="s">
        <v>155</v>
      </c>
      <c r="E520" s="188" t="s">
        <v>3867</v>
      </c>
      <c r="F520" s="189" t="s">
        <v>3868</v>
      </c>
      <c r="G520" s="190" t="s">
        <v>165</v>
      </c>
      <c r="H520" s="191">
        <v>32.64</v>
      </c>
      <c r="I520" s="192"/>
      <c r="J520" s="193">
        <f>ROUND(I520*H520,2)</f>
        <v>0</v>
      </c>
      <c r="K520" s="194"/>
      <c r="L520" s="39"/>
      <c r="M520" s="195" t="s">
        <v>1</v>
      </c>
      <c r="N520" s="196" t="s">
        <v>42</v>
      </c>
      <c r="O520" s="71"/>
      <c r="P520" s="197">
        <f>O520*H520</f>
        <v>0</v>
      </c>
      <c r="Q520" s="197">
        <v>7.1999999999999998E-3</v>
      </c>
      <c r="R520" s="197">
        <f>Q520*H520</f>
        <v>0.23500799999999999</v>
      </c>
      <c r="S520" s="197">
        <v>0</v>
      </c>
      <c r="T520" s="198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99" t="s">
        <v>235</v>
      </c>
      <c r="AT520" s="199" t="s">
        <v>155</v>
      </c>
      <c r="AU520" s="199" t="s">
        <v>87</v>
      </c>
      <c r="AY520" s="17" t="s">
        <v>152</v>
      </c>
      <c r="BE520" s="200">
        <f>IF(N520="základní",J520,0)</f>
        <v>0</v>
      </c>
      <c r="BF520" s="200">
        <f>IF(N520="snížená",J520,0)</f>
        <v>0</v>
      </c>
      <c r="BG520" s="200">
        <f>IF(N520="zákl. přenesená",J520,0)</f>
        <v>0</v>
      </c>
      <c r="BH520" s="200">
        <f>IF(N520="sníž. přenesená",J520,0)</f>
        <v>0</v>
      </c>
      <c r="BI520" s="200">
        <f>IF(N520="nulová",J520,0)</f>
        <v>0</v>
      </c>
      <c r="BJ520" s="17" t="s">
        <v>85</v>
      </c>
      <c r="BK520" s="200">
        <f>ROUND(I520*H520,2)</f>
        <v>0</v>
      </c>
      <c r="BL520" s="17" t="s">
        <v>235</v>
      </c>
      <c r="BM520" s="199" t="s">
        <v>3869</v>
      </c>
    </row>
    <row r="521" spans="1:65" s="2" customFormat="1" ht="16.5" customHeight="1">
      <c r="A521" s="34"/>
      <c r="B521" s="35"/>
      <c r="C521" s="187" t="s">
        <v>2410</v>
      </c>
      <c r="D521" s="187" t="s">
        <v>155</v>
      </c>
      <c r="E521" s="188" t="s">
        <v>3870</v>
      </c>
      <c r="F521" s="189" t="s">
        <v>3871</v>
      </c>
      <c r="G521" s="190" t="s">
        <v>198</v>
      </c>
      <c r="H521" s="191">
        <v>52</v>
      </c>
      <c r="I521" s="192"/>
      <c r="J521" s="193">
        <f>ROUND(I521*H521,2)</f>
        <v>0</v>
      </c>
      <c r="K521" s="194"/>
      <c r="L521" s="39"/>
      <c r="M521" s="195" t="s">
        <v>1</v>
      </c>
      <c r="N521" s="196" t="s">
        <v>42</v>
      </c>
      <c r="O521" s="71"/>
      <c r="P521" s="197">
        <f>O521*H521</f>
        <v>0</v>
      </c>
      <c r="Q521" s="197">
        <v>1.1999999999999999E-3</v>
      </c>
      <c r="R521" s="197">
        <f>Q521*H521</f>
        <v>6.2399999999999997E-2</v>
      </c>
      <c r="S521" s="197">
        <v>0</v>
      </c>
      <c r="T521" s="198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99" t="s">
        <v>235</v>
      </c>
      <c r="AT521" s="199" t="s">
        <v>155</v>
      </c>
      <c r="AU521" s="199" t="s">
        <v>87</v>
      </c>
      <c r="AY521" s="17" t="s">
        <v>152</v>
      </c>
      <c r="BE521" s="200">
        <f>IF(N521="základní",J521,0)</f>
        <v>0</v>
      </c>
      <c r="BF521" s="200">
        <f>IF(N521="snížená",J521,0)</f>
        <v>0</v>
      </c>
      <c r="BG521" s="200">
        <f>IF(N521="zákl. přenesená",J521,0)</f>
        <v>0</v>
      </c>
      <c r="BH521" s="200">
        <f>IF(N521="sníž. přenesená",J521,0)</f>
        <v>0</v>
      </c>
      <c r="BI521" s="200">
        <f>IF(N521="nulová",J521,0)</f>
        <v>0</v>
      </c>
      <c r="BJ521" s="17" t="s">
        <v>85</v>
      </c>
      <c r="BK521" s="200">
        <f>ROUND(I521*H521,2)</f>
        <v>0</v>
      </c>
      <c r="BL521" s="17" t="s">
        <v>235</v>
      </c>
      <c r="BM521" s="199" t="s">
        <v>3872</v>
      </c>
    </row>
    <row r="522" spans="1:65" s="13" customFormat="1" ht="11.25">
      <c r="B522" s="201"/>
      <c r="C522" s="202"/>
      <c r="D522" s="203" t="s">
        <v>161</v>
      </c>
      <c r="E522" s="204" t="s">
        <v>1</v>
      </c>
      <c r="F522" s="205" t="s">
        <v>3873</v>
      </c>
      <c r="G522" s="202"/>
      <c r="H522" s="206">
        <v>52</v>
      </c>
      <c r="I522" s="207"/>
      <c r="J522" s="202"/>
      <c r="K522" s="202"/>
      <c r="L522" s="208"/>
      <c r="M522" s="209"/>
      <c r="N522" s="210"/>
      <c r="O522" s="210"/>
      <c r="P522" s="210"/>
      <c r="Q522" s="210"/>
      <c r="R522" s="210"/>
      <c r="S522" s="210"/>
      <c r="T522" s="211"/>
      <c r="AT522" s="212" t="s">
        <v>161</v>
      </c>
      <c r="AU522" s="212" t="s">
        <v>87</v>
      </c>
      <c r="AV522" s="13" t="s">
        <v>87</v>
      </c>
      <c r="AW522" s="13" t="s">
        <v>34</v>
      </c>
      <c r="AX522" s="13" t="s">
        <v>85</v>
      </c>
      <c r="AY522" s="212" t="s">
        <v>152</v>
      </c>
    </row>
    <row r="523" spans="1:65" s="2" customFormat="1" ht="24.2" customHeight="1">
      <c r="A523" s="34"/>
      <c r="B523" s="35"/>
      <c r="C523" s="187" t="s">
        <v>2414</v>
      </c>
      <c r="D523" s="187" t="s">
        <v>155</v>
      </c>
      <c r="E523" s="188" t="s">
        <v>2522</v>
      </c>
      <c r="F523" s="189" t="s">
        <v>2523</v>
      </c>
      <c r="G523" s="190" t="s">
        <v>165</v>
      </c>
      <c r="H523" s="191">
        <v>17.37</v>
      </c>
      <c r="I523" s="192"/>
      <c r="J523" s="193">
        <f>ROUND(I523*H523,2)</f>
        <v>0</v>
      </c>
      <c r="K523" s="194"/>
      <c r="L523" s="39"/>
      <c r="M523" s="195" t="s">
        <v>1</v>
      </c>
      <c r="N523" s="196" t="s">
        <v>42</v>
      </c>
      <c r="O523" s="71"/>
      <c r="P523" s="197">
        <f>O523*H523</f>
        <v>0</v>
      </c>
      <c r="Q523" s="197">
        <v>0</v>
      </c>
      <c r="R523" s="197">
        <f>Q523*H523</f>
        <v>0</v>
      </c>
      <c r="S523" s="197">
        <v>3.0000000000000001E-3</v>
      </c>
      <c r="T523" s="198">
        <f>S523*H523</f>
        <v>5.2110000000000004E-2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9" t="s">
        <v>235</v>
      </c>
      <c r="AT523" s="199" t="s">
        <v>155</v>
      </c>
      <c r="AU523" s="199" t="s">
        <v>87</v>
      </c>
      <c r="AY523" s="17" t="s">
        <v>152</v>
      </c>
      <c r="BE523" s="200">
        <f>IF(N523="základní",J523,0)</f>
        <v>0</v>
      </c>
      <c r="BF523" s="200">
        <f>IF(N523="snížená",J523,0)</f>
        <v>0</v>
      </c>
      <c r="BG523" s="200">
        <f>IF(N523="zákl. přenesená",J523,0)</f>
        <v>0</v>
      </c>
      <c r="BH523" s="200">
        <f>IF(N523="sníž. přenesená",J523,0)</f>
        <v>0</v>
      </c>
      <c r="BI523" s="200">
        <f>IF(N523="nulová",J523,0)</f>
        <v>0</v>
      </c>
      <c r="BJ523" s="17" t="s">
        <v>85</v>
      </c>
      <c r="BK523" s="200">
        <f>ROUND(I523*H523,2)</f>
        <v>0</v>
      </c>
      <c r="BL523" s="17" t="s">
        <v>235</v>
      </c>
      <c r="BM523" s="199" t="s">
        <v>3874</v>
      </c>
    </row>
    <row r="524" spans="1:65" s="13" customFormat="1" ht="11.25">
      <c r="B524" s="201"/>
      <c r="C524" s="202"/>
      <c r="D524" s="203" t="s">
        <v>161</v>
      </c>
      <c r="E524" s="204" t="s">
        <v>1</v>
      </c>
      <c r="F524" s="205" t="s">
        <v>3544</v>
      </c>
      <c r="G524" s="202"/>
      <c r="H524" s="206">
        <v>8.1</v>
      </c>
      <c r="I524" s="207"/>
      <c r="J524" s="202"/>
      <c r="K524" s="202"/>
      <c r="L524" s="208"/>
      <c r="M524" s="209"/>
      <c r="N524" s="210"/>
      <c r="O524" s="210"/>
      <c r="P524" s="210"/>
      <c r="Q524" s="210"/>
      <c r="R524" s="210"/>
      <c r="S524" s="210"/>
      <c r="T524" s="211"/>
      <c r="AT524" s="212" t="s">
        <v>161</v>
      </c>
      <c r="AU524" s="212" t="s">
        <v>87</v>
      </c>
      <c r="AV524" s="13" t="s">
        <v>87</v>
      </c>
      <c r="AW524" s="13" t="s">
        <v>34</v>
      </c>
      <c r="AX524" s="13" t="s">
        <v>77</v>
      </c>
      <c r="AY524" s="212" t="s">
        <v>152</v>
      </c>
    </row>
    <row r="525" spans="1:65" s="13" customFormat="1" ht="11.25">
      <c r="B525" s="201"/>
      <c r="C525" s="202"/>
      <c r="D525" s="203" t="s">
        <v>161</v>
      </c>
      <c r="E525" s="204" t="s">
        <v>1</v>
      </c>
      <c r="F525" s="205" t="s">
        <v>3545</v>
      </c>
      <c r="G525" s="202"/>
      <c r="H525" s="206">
        <v>6.63</v>
      </c>
      <c r="I525" s="207"/>
      <c r="J525" s="202"/>
      <c r="K525" s="202"/>
      <c r="L525" s="208"/>
      <c r="M525" s="209"/>
      <c r="N525" s="210"/>
      <c r="O525" s="210"/>
      <c r="P525" s="210"/>
      <c r="Q525" s="210"/>
      <c r="R525" s="210"/>
      <c r="S525" s="210"/>
      <c r="T525" s="211"/>
      <c r="AT525" s="212" t="s">
        <v>161</v>
      </c>
      <c r="AU525" s="212" t="s">
        <v>87</v>
      </c>
      <c r="AV525" s="13" t="s">
        <v>87</v>
      </c>
      <c r="AW525" s="13" t="s">
        <v>34</v>
      </c>
      <c r="AX525" s="13" t="s">
        <v>77</v>
      </c>
      <c r="AY525" s="212" t="s">
        <v>152</v>
      </c>
    </row>
    <row r="526" spans="1:65" s="13" customFormat="1" ht="11.25">
      <c r="B526" s="201"/>
      <c r="C526" s="202"/>
      <c r="D526" s="203" t="s">
        <v>161</v>
      </c>
      <c r="E526" s="204" t="s">
        <v>1</v>
      </c>
      <c r="F526" s="205" t="s">
        <v>3546</v>
      </c>
      <c r="G526" s="202"/>
      <c r="H526" s="206">
        <v>1.2</v>
      </c>
      <c r="I526" s="207"/>
      <c r="J526" s="202"/>
      <c r="K526" s="202"/>
      <c r="L526" s="208"/>
      <c r="M526" s="209"/>
      <c r="N526" s="210"/>
      <c r="O526" s="210"/>
      <c r="P526" s="210"/>
      <c r="Q526" s="210"/>
      <c r="R526" s="210"/>
      <c r="S526" s="210"/>
      <c r="T526" s="211"/>
      <c r="AT526" s="212" t="s">
        <v>161</v>
      </c>
      <c r="AU526" s="212" t="s">
        <v>87</v>
      </c>
      <c r="AV526" s="13" t="s">
        <v>87</v>
      </c>
      <c r="AW526" s="13" t="s">
        <v>34</v>
      </c>
      <c r="AX526" s="13" t="s">
        <v>77</v>
      </c>
      <c r="AY526" s="212" t="s">
        <v>152</v>
      </c>
    </row>
    <row r="527" spans="1:65" s="13" customFormat="1" ht="11.25">
      <c r="B527" s="201"/>
      <c r="C527" s="202"/>
      <c r="D527" s="203" t="s">
        <v>161</v>
      </c>
      <c r="E527" s="204" t="s">
        <v>1</v>
      </c>
      <c r="F527" s="205" t="s">
        <v>3583</v>
      </c>
      <c r="G527" s="202"/>
      <c r="H527" s="206">
        <v>1.44</v>
      </c>
      <c r="I527" s="207"/>
      <c r="J527" s="202"/>
      <c r="K527" s="202"/>
      <c r="L527" s="208"/>
      <c r="M527" s="209"/>
      <c r="N527" s="210"/>
      <c r="O527" s="210"/>
      <c r="P527" s="210"/>
      <c r="Q527" s="210"/>
      <c r="R527" s="210"/>
      <c r="S527" s="210"/>
      <c r="T527" s="211"/>
      <c r="AT527" s="212" t="s">
        <v>161</v>
      </c>
      <c r="AU527" s="212" t="s">
        <v>87</v>
      </c>
      <c r="AV527" s="13" t="s">
        <v>87</v>
      </c>
      <c r="AW527" s="13" t="s">
        <v>34</v>
      </c>
      <c r="AX527" s="13" t="s">
        <v>77</v>
      </c>
      <c r="AY527" s="212" t="s">
        <v>152</v>
      </c>
    </row>
    <row r="528" spans="1:65" s="14" customFormat="1" ht="11.25">
      <c r="B528" s="217"/>
      <c r="C528" s="218"/>
      <c r="D528" s="203" t="s">
        <v>161</v>
      </c>
      <c r="E528" s="219" t="s">
        <v>1</v>
      </c>
      <c r="F528" s="220" t="s">
        <v>203</v>
      </c>
      <c r="G528" s="218"/>
      <c r="H528" s="221">
        <v>17.37</v>
      </c>
      <c r="I528" s="222"/>
      <c r="J528" s="218"/>
      <c r="K528" s="218"/>
      <c r="L528" s="223"/>
      <c r="M528" s="224"/>
      <c r="N528" s="225"/>
      <c r="O528" s="225"/>
      <c r="P528" s="225"/>
      <c r="Q528" s="225"/>
      <c r="R528" s="225"/>
      <c r="S528" s="225"/>
      <c r="T528" s="226"/>
      <c r="AT528" s="227" t="s">
        <v>161</v>
      </c>
      <c r="AU528" s="227" t="s">
        <v>87</v>
      </c>
      <c r="AV528" s="14" t="s">
        <v>159</v>
      </c>
      <c r="AW528" s="14" t="s">
        <v>34</v>
      </c>
      <c r="AX528" s="14" t="s">
        <v>85</v>
      </c>
      <c r="AY528" s="227" t="s">
        <v>152</v>
      </c>
    </row>
    <row r="529" spans="1:65" s="2" customFormat="1" ht="16.5" customHeight="1">
      <c r="A529" s="34"/>
      <c r="B529" s="35"/>
      <c r="C529" s="187" t="s">
        <v>2418</v>
      </c>
      <c r="D529" s="187" t="s">
        <v>155</v>
      </c>
      <c r="E529" s="188" t="s">
        <v>2527</v>
      </c>
      <c r="F529" s="189" t="s">
        <v>2528</v>
      </c>
      <c r="G529" s="190" t="s">
        <v>165</v>
      </c>
      <c r="H529" s="191">
        <v>17.37</v>
      </c>
      <c r="I529" s="192"/>
      <c r="J529" s="193">
        <f>ROUND(I529*H529,2)</f>
        <v>0</v>
      </c>
      <c r="K529" s="194"/>
      <c r="L529" s="39"/>
      <c r="M529" s="195" t="s">
        <v>1</v>
      </c>
      <c r="N529" s="196" t="s">
        <v>42</v>
      </c>
      <c r="O529" s="71"/>
      <c r="P529" s="197">
        <f>O529*H529</f>
        <v>0</v>
      </c>
      <c r="Q529" s="197">
        <v>0</v>
      </c>
      <c r="R529" s="197">
        <f>Q529*H529</f>
        <v>0</v>
      </c>
      <c r="S529" s="197">
        <v>0</v>
      </c>
      <c r="T529" s="198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99" t="s">
        <v>235</v>
      </c>
      <c r="AT529" s="199" t="s">
        <v>155</v>
      </c>
      <c r="AU529" s="199" t="s">
        <v>87</v>
      </c>
      <c r="AY529" s="17" t="s">
        <v>152</v>
      </c>
      <c r="BE529" s="200">
        <f>IF(N529="základní",J529,0)</f>
        <v>0</v>
      </c>
      <c r="BF529" s="200">
        <f>IF(N529="snížená",J529,0)</f>
        <v>0</v>
      </c>
      <c r="BG529" s="200">
        <f>IF(N529="zákl. přenesená",J529,0)</f>
        <v>0</v>
      </c>
      <c r="BH529" s="200">
        <f>IF(N529="sníž. přenesená",J529,0)</f>
        <v>0</v>
      </c>
      <c r="BI529" s="200">
        <f>IF(N529="nulová",J529,0)</f>
        <v>0</v>
      </c>
      <c r="BJ529" s="17" t="s">
        <v>85</v>
      </c>
      <c r="BK529" s="200">
        <f>ROUND(I529*H529,2)</f>
        <v>0</v>
      </c>
      <c r="BL529" s="17" t="s">
        <v>235</v>
      </c>
      <c r="BM529" s="199" t="s">
        <v>2529</v>
      </c>
    </row>
    <row r="530" spans="1:65" s="2" customFormat="1" ht="16.5" customHeight="1">
      <c r="A530" s="34"/>
      <c r="B530" s="35"/>
      <c r="C530" s="187" t="s">
        <v>2422</v>
      </c>
      <c r="D530" s="187" t="s">
        <v>155</v>
      </c>
      <c r="E530" s="188" t="s">
        <v>3875</v>
      </c>
      <c r="F530" s="189" t="s">
        <v>3876</v>
      </c>
      <c r="G530" s="190" t="s">
        <v>165</v>
      </c>
      <c r="H530" s="191">
        <v>8.07</v>
      </c>
      <c r="I530" s="192"/>
      <c r="J530" s="193">
        <f>ROUND(I530*H530,2)</f>
        <v>0</v>
      </c>
      <c r="K530" s="194"/>
      <c r="L530" s="39"/>
      <c r="M530" s="195" t="s">
        <v>1</v>
      </c>
      <c r="N530" s="196" t="s">
        <v>42</v>
      </c>
      <c r="O530" s="71"/>
      <c r="P530" s="197">
        <f>O530*H530</f>
        <v>0</v>
      </c>
      <c r="Q530" s="197">
        <v>6.9999999999999999E-4</v>
      </c>
      <c r="R530" s="197">
        <f>Q530*H530</f>
        <v>5.6490000000000004E-3</v>
      </c>
      <c r="S530" s="197">
        <v>0</v>
      </c>
      <c r="T530" s="198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99" t="s">
        <v>235</v>
      </c>
      <c r="AT530" s="199" t="s">
        <v>155</v>
      </c>
      <c r="AU530" s="199" t="s">
        <v>87</v>
      </c>
      <c r="AY530" s="17" t="s">
        <v>152</v>
      </c>
      <c r="BE530" s="200">
        <f>IF(N530="základní",J530,0)</f>
        <v>0</v>
      </c>
      <c r="BF530" s="200">
        <f>IF(N530="snížená",J530,0)</f>
        <v>0</v>
      </c>
      <c r="BG530" s="200">
        <f>IF(N530="zákl. přenesená",J530,0)</f>
        <v>0</v>
      </c>
      <c r="BH530" s="200">
        <f>IF(N530="sníž. přenesená",J530,0)</f>
        <v>0</v>
      </c>
      <c r="BI530" s="200">
        <f>IF(N530="nulová",J530,0)</f>
        <v>0</v>
      </c>
      <c r="BJ530" s="17" t="s">
        <v>85</v>
      </c>
      <c r="BK530" s="200">
        <f>ROUND(I530*H530,2)</f>
        <v>0</v>
      </c>
      <c r="BL530" s="17" t="s">
        <v>235</v>
      </c>
      <c r="BM530" s="199" t="s">
        <v>3877</v>
      </c>
    </row>
    <row r="531" spans="1:65" s="13" customFormat="1" ht="11.25">
      <c r="B531" s="201"/>
      <c r="C531" s="202"/>
      <c r="D531" s="203" t="s">
        <v>161</v>
      </c>
      <c r="E531" s="204" t="s">
        <v>1</v>
      </c>
      <c r="F531" s="205" t="s">
        <v>3545</v>
      </c>
      <c r="G531" s="202"/>
      <c r="H531" s="206">
        <v>6.63</v>
      </c>
      <c r="I531" s="207"/>
      <c r="J531" s="202"/>
      <c r="K531" s="202"/>
      <c r="L531" s="208"/>
      <c r="M531" s="209"/>
      <c r="N531" s="210"/>
      <c r="O531" s="210"/>
      <c r="P531" s="210"/>
      <c r="Q531" s="210"/>
      <c r="R531" s="210"/>
      <c r="S531" s="210"/>
      <c r="T531" s="211"/>
      <c r="AT531" s="212" t="s">
        <v>161</v>
      </c>
      <c r="AU531" s="212" t="s">
        <v>87</v>
      </c>
      <c r="AV531" s="13" t="s">
        <v>87</v>
      </c>
      <c r="AW531" s="13" t="s">
        <v>34</v>
      </c>
      <c r="AX531" s="13" t="s">
        <v>77</v>
      </c>
      <c r="AY531" s="212" t="s">
        <v>152</v>
      </c>
    </row>
    <row r="532" spans="1:65" s="13" customFormat="1" ht="11.25">
      <c r="B532" s="201"/>
      <c r="C532" s="202"/>
      <c r="D532" s="203" t="s">
        <v>161</v>
      </c>
      <c r="E532" s="204" t="s">
        <v>1</v>
      </c>
      <c r="F532" s="205" t="s">
        <v>3583</v>
      </c>
      <c r="G532" s="202"/>
      <c r="H532" s="206">
        <v>1.44</v>
      </c>
      <c r="I532" s="207"/>
      <c r="J532" s="202"/>
      <c r="K532" s="202"/>
      <c r="L532" s="208"/>
      <c r="M532" s="209"/>
      <c r="N532" s="210"/>
      <c r="O532" s="210"/>
      <c r="P532" s="210"/>
      <c r="Q532" s="210"/>
      <c r="R532" s="210"/>
      <c r="S532" s="210"/>
      <c r="T532" s="211"/>
      <c r="AT532" s="212" t="s">
        <v>161</v>
      </c>
      <c r="AU532" s="212" t="s">
        <v>87</v>
      </c>
      <c r="AV532" s="13" t="s">
        <v>87</v>
      </c>
      <c r="AW532" s="13" t="s">
        <v>34</v>
      </c>
      <c r="AX532" s="13" t="s">
        <v>77</v>
      </c>
      <c r="AY532" s="212" t="s">
        <v>152</v>
      </c>
    </row>
    <row r="533" spans="1:65" s="14" customFormat="1" ht="11.25">
      <c r="B533" s="217"/>
      <c r="C533" s="218"/>
      <c r="D533" s="203" t="s">
        <v>161</v>
      </c>
      <c r="E533" s="219" t="s">
        <v>1</v>
      </c>
      <c r="F533" s="220" t="s">
        <v>203</v>
      </c>
      <c r="G533" s="218"/>
      <c r="H533" s="221">
        <v>8.07</v>
      </c>
      <c r="I533" s="222"/>
      <c r="J533" s="218"/>
      <c r="K533" s="218"/>
      <c r="L533" s="223"/>
      <c r="M533" s="224"/>
      <c r="N533" s="225"/>
      <c r="O533" s="225"/>
      <c r="P533" s="225"/>
      <c r="Q533" s="225"/>
      <c r="R533" s="225"/>
      <c r="S533" s="225"/>
      <c r="T533" s="226"/>
      <c r="AT533" s="227" t="s">
        <v>161</v>
      </c>
      <c r="AU533" s="227" t="s">
        <v>87</v>
      </c>
      <c r="AV533" s="14" t="s">
        <v>159</v>
      </c>
      <c r="AW533" s="14" t="s">
        <v>34</v>
      </c>
      <c r="AX533" s="14" t="s">
        <v>85</v>
      </c>
      <c r="AY533" s="227" t="s">
        <v>152</v>
      </c>
    </row>
    <row r="534" spans="1:65" s="2" customFormat="1" ht="55.5" customHeight="1">
      <c r="A534" s="34"/>
      <c r="B534" s="35"/>
      <c r="C534" s="228" t="s">
        <v>2426</v>
      </c>
      <c r="D534" s="228" t="s">
        <v>263</v>
      </c>
      <c r="E534" s="229" t="s">
        <v>3878</v>
      </c>
      <c r="F534" s="230" t="s">
        <v>3879</v>
      </c>
      <c r="G534" s="231" t="s">
        <v>165</v>
      </c>
      <c r="H534" s="232">
        <v>9.2810000000000006</v>
      </c>
      <c r="I534" s="233"/>
      <c r="J534" s="234">
        <f>ROUND(I534*H534,2)</f>
        <v>0</v>
      </c>
      <c r="K534" s="235"/>
      <c r="L534" s="236"/>
      <c r="M534" s="237" t="s">
        <v>1</v>
      </c>
      <c r="N534" s="238" t="s">
        <v>42</v>
      </c>
      <c r="O534" s="71"/>
      <c r="P534" s="197">
        <f>O534*H534</f>
        <v>0</v>
      </c>
      <c r="Q534" s="197">
        <v>2.5999999999999999E-3</v>
      </c>
      <c r="R534" s="197">
        <f>Q534*H534</f>
        <v>2.4130600000000002E-2</v>
      </c>
      <c r="S534" s="197">
        <v>0</v>
      </c>
      <c r="T534" s="198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9" t="s">
        <v>285</v>
      </c>
      <c r="AT534" s="199" t="s">
        <v>263</v>
      </c>
      <c r="AU534" s="199" t="s">
        <v>87</v>
      </c>
      <c r="AY534" s="17" t="s">
        <v>152</v>
      </c>
      <c r="BE534" s="200">
        <f>IF(N534="základní",J534,0)</f>
        <v>0</v>
      </c>
      <c r="BF534" s="200">
        <f>IF(N534="snížená",J534,0)</f>
        <v>0</v>
      </c>
      <c r="BG534" s="200">
        <f>IF(N534="zákl. přenesená",J534,0)</f>
        <v>0</v>
      </c>
      <c r="BH534" s="200">
        <f>IF(N534="sníž. přenesená",J534,0)</f>
        <v>0</v>
      </c>
      <c r="BI534" s="200">
        <f>IF(N534="nulová",J534,0)</f>
        <v>0</v>
      </c>
      <c r="BJ534" s="17" t="s">
        <v>85</v>
      </c>
      <c r="BK534" s="200">
        <f>ROUND(I534*H534,2)</f>
        <v>0</v>
      </c>
      <c r="BL534" s="17" t="s">
        <v>235</v>
      </c>
      <c r="BM534" s="199" t="s">
        <v>3880</v>
      </c>
    </row>
    <row r="535" spans="1:65" s="2" customFormat="1" ht="29.25">
      <c r="A535" s="34"/>
      <c r="B535" s="35"/>
      <c r="C535" s="36"/>
      <c r="D535" s="203" t="s">
        <v>172</v>
      </c>
      <c r="E535" s="36"/>
      <c r="F535" s="213" t="s">
        <v>3881</v>
      </c>
      <c r="G535" s="36"/>
      <c r="H535" s="36"/>
      <c r="I535" s="214"/>
      <c r="J535" s="36"/>
      <c r="K535" s="36"/>
      <c r="L535" s="39"/>
      <c r="M535" s="215"/>
      <c r="N535" s="216"/>
      <c r="O535" s="71"/>
      <c r="P535" s="71"/>
      <c r="Q535" s="71"/>
      <c r="R535" s="71"/>
      <c r="S535" s="71"/>
      <c r="T535" s="72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T535" s="17" t="s">
        <v>172</v>
      </c>
      <c r="AU535" s="17" t="s">
        <v>87</v>
      </c>
    </row>
    <row r="536" spans="1:65" s="13" customFormat="1" ht="11.25">
      <c r="B536" s="201"/>
      <c r="C536" s="202"/>
      <c r="D536" s="203" t="s">
        <v>161</v>
      </c>
      <c r="E536" s="202"/>
      <c r="F536" s="205" t="s">
        <v>3882</v>
      </c>
      <c r="G536" s="202"/>
      <c r="H536" s="206">
        <v>9.2810000000000006</v>
      </c>
      <c r="I536" s="207"/>
      <c r="J536" s="202"/>
      <c r="K536" s="202"/>
      <c r="L536" s="208"/>
      <c r="M536" s="209"/>
      <c r="N536" s="210"/>
      <c r="O536" s="210"/>
      <c r="P536" s="210"/>
      <c r="Q536" s="210"/>
      <c r="R536" s="210"/>
      <c r="S536" s="210"/>
      <c r="T536" s="211"/>
      <c r="AT536" s="212" t="s">
        <v>161</v>
      </c>
      <c r="AU536" s="212" t="s">
        <v>87</v>
      </c>
      <c r="AV536" s="13" t="s">
        <v>87</v>
      </c>
      <c r="AW536" s="13" t="s">
        <v>4</v>
      </c>
      <c r="AX536" s="13" t="s">
        <v>85</v>
      </c>
      <c r="AY536" s="212" t="s">
        <v>152</v>
      </c>
    </row>
    <row r="537" spans="1:65" s="2" customFormat="1" ht="24.2" customHeight="1">
      <c r="A537" s="34"/>
      <c r="B537" s="35"/>
      <c r="C537" s="187" t="s">
        <v>2430</v>
      </c>
      <c r="D537" s="187" t="s">
        <v>155</v>
      </c>
      <c r="E537" s="188" t="s">
        <v>2566</v>
      </c>
      <c r="F537" s="189" t="s">
        <v>2567</v>
      </c>
      <c r="G537" s="190" t="s">
        <v>198</v>
      </c>
      <c r="H537" s="191">
        <v>7</v>
      </c>
      <c r="I537" s="192"/>
      <c r="J537" s="193">
        <f>ROUND(I537*H537,2)</f>
        <v>0</v>
      </c>
      <c r="K537" s="194"/>
      <c r="L537" s="39"/>
      <c r="M537" s="195" t="s">
        <v>1</v>
      </c>
      <c r="N537" s="196" t="s">
        <v>42</v>
      </c>
      <c r="O537" s="71"/>
      <c r="P537" s="197">
        <f>O537*H537</f>
        <v>0</v>
      </c>
      <c r="Q537" s="197">
        <v>0</v>
      </c>
      <c r="R537" s="197">
        <f>Q537*H537</f>
        <v>0</v>
      </c>
      <c r="S537" s="197">
        <v>0</v>
      </c>
      <c r="T537" s="198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99" t="s">
        <v>235</v>
      </c>
      <c r="AT537" s="199" t="s">
        <v>155</v>
      </c>
      <c r="AU537" s="199" t="s">
        <v>87</v>
      </c>
      <c r="AY537" s="17" t="s">
        <v>152</v>
      </c>
      <c r="BE537" s="200">
        <f>IF(N537="základní",J537,0)</f>
        <v>0</v>
      </c>
      <c r="BF537" s="200">
        <f>IF(N537="snížená",J537,0)</f>
        <v>0</v>
      </c>
      <c r="BG537" s="200">
        <f>IF(N537="zákl. přenesená",J537,0)</f>
        <v>0</v>
      </c>
      <c r="BH537" s="200">
        <f>IF(N537="sníž. přenesená",J537,0)</f>
        <v>0</v>
      </c>
      <c r="BI537" s="200">
        <f>IF(N537="nulová",J537,0)</f>
        <v>0</v>
      </c>
      <c r="BJ537" s="17" t="s">
        <v>85</v>
      </c>
      <c r="BK537" s="200">
        <f>ROUND(I537*H537,2)</f>
        <v>0</v>
      </c>
      <c r="BL537" s="17" t="s">
        <v>235</v>
      </c>
      <c r="BM537" s="199" t="s">
        <v>3883</v>
      </c>
    </row>
    <row r="538" spans="1:65" s="2" customFormat="1" ht="24.2" customHeight="1">
      <c r="A538" s="34"/>
      <c r="B538" s="35"/>
      <c r="C538" s="187" t="s">
        <v>2435</v>
      </c>
      <c r="D538" s="187" t="s">
        <v>155</v>
      </c>
      <c r="E538" s="188" t="s">
        <v>3884</v>
      </c>
      <c r="F538" s="189" t="s">
        <v>3885</v>
      </c>
      <c r="G538" s="190" t="s">
        <v>198</v>
      </c>
      <c r="H538" s="191">
        <v>106.6</v>
      </c>
      <c r="I538" s="192"/>
      <c r="J538" s="193">
        <f>ROUND(I538*H538,2)</f>
        <v>0</v>
      </c>
      <c r="K538" s="194"/>
      <c r="L538" s="39"/>
      <c r="M538" s="195" t="s">
        <v>1</v>
      </c>
      <c r="N538" s="196" t="s">
        <v>42</v>
      </c>
      <c r="O538" s="71"/>
      <c r="P538" s="197">
        <f>O538*H538</f>
        <v>0</v>
      </c>
      <c r="Q538" s="197">
        <v>0</v>
      </c>
      <c r="R538" s="197">
        <f>Q538*H538</f>
        <v>0</v>
      </c>
      <c r="S538" s="197">
        <v>3.0000000000000001E-3</v>
      </c>
      <c r="T538" s="198">
        <f>S538*H538</f>
        <v>0.31979999999999997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9" t="s">
        <v>235</v>
      </c>
      <c r="AT538" s="199" t="s">
        <v>155</v>
      </c>
      <c r="AU538" s="199" t="s">
        <v>87</v>
      </c>
      <c r="AY538" s="17" t="s">
        <v>152</v>
      </c>
      <c r="BE538" s="200">
        <f>IF(N538="základní",J538,0)</f>
        <v>0</v>
      </c>
      <c r="BF538" s="200">
        <f>IF(N538="snížená",J538,0)</f>
        <v>0</v>
      </c>
      <c r="BG538" s="200">
        <f>IF(N538="zákl. přenesená",J538,0)</f>
        <v>0</v>
      </c>
      <c r="BH538" s="200">
        <f>IF(N538="sníž. přenesená",J538,0)</f>
        <v>0</v>
      </c>
      <c r="BI538" s="200">
        <f>IF(N538="nulová",J538,0)</f>
        <v>0</v>
      </c>
      <c r="BJ538" s="17" t="s">
        <v>85</v>
      </c>
      <c r="BK538" s="200">
        <f>ROUND(I538*H538,2)</f>
        <v>0</v>
      </c>
      <c r="BL538" s="17" t="s">
        <v>235</v>
      </c>
      <c r="BM538" s="199" t="s">
        <v>3886</v>
      </c>
    </row>
    <row r="539" spans="1:65" s="13" customFormat="1" ht="11.25">
      <c r="B539" s="201"/>
      <c r="C539" s="202"/>
      <c r="D539" s="203" t="s">
        <v>161</v>
      </c>
      <c r="E539" s="204" t="s">
        <v>1</v>
      </c>
      <c r="F539" s="205" t="s">
        <v>3887</v>
      </c>
      <c r="G539" s="202"/>
      <c r="H539" s="206">
        <v>52</v>
      </c>
      <c r="I539" s="207"/>
      <c r="J539" s="202"/>
      <c r="K539" s="202"/>
      <c r="L539" s="208"/>
      <c r="M539" s="209"/>
      <c r="N539" s="210"/>
      <c r="O539" s="210"/>
      <c r="P539" s="210"/>
      <c r="Q539" s="210"/>
      <c r="R539" s="210"/>
      <c r="S539" s="210"/>
      <c r="T539" s="211"/>
      <c r="AT539" s="212" t="s">
        <v>161</v>
      </c>
      <c r="AU539" s="212" t="s">
        <v>87</v>
      </c>
      <c r="AV539" s="13" t="s">
        <v>87</v>
      </c>
      <c r="AW539" s="13" t="s">
        <v>34</v>
      </c>
      <c r="AX539" s="13" t="s">
        <v>77</v>
      </c>
      <c r="AY539" s="212" t="s">
        <v>152</v>
      </c>
    </row>
    <row r="540" spans="1:65" s="13" customFormat="1" ht="11.25">
      <c r="B540" s="201"/>
      <c r="C540" s="202"/>
      <c r="D540" s="203" t="s">
        <v>161</v>
      </c>
      <c r="E540" s="204" t="s">
        <v>1</v>
      </c>
      <c r="F540" s="205" t="s">
        <v>3888</v>
      </c>
      <c r="G540" s="202"/>
      <c r="H540" s="206">
        <v>54.6</v>
      </c>
      <c r="I540" s="207"/>
      <c r="J540" s="202"/>
      <c r="K540" s="202"/>
      <c r="L540" s="208"/>
      <c r="M540" s="209"/>
      <c r="N540" s="210"/>
      <c r="O540" s="210"/>
      <c r="P540" s="210"/>
      <c r="Q540" s="210"/>
      <c r="R540" s="210"/>
      <c r="S540" s="210"/>
      <c r="T540" s="211"/>
      <c r="AT540" s="212" t="s">
        <v>161</v>
      </c>
      <c r="AU540" s="212" t="s">
        <v>87</v>
      </c>
      <c r="AV540" s="13" t="s">
        <v>87</v>
      </c>
      <c r="AW540" s="13" t="s">
        <v>34</v>
      </c>
      <c r="AX540" s="13" t="s">
        <v>77</v>
      </c>
      <c r="AY540" s="212" t="s">
        <v>152</v>
      </c>
    </row>
    <row r="541" spans="1:65" s="14" customFormat="1" ht="11.25">
      <c r="B541" s="217"/>
      <c r="C541" s="218"/>
      <c r="D541" s="203" t="s">
        <v>161</v>
      </c>
      <c r="E541" s="219" t="s">
        <v>1</v>
      </c>
      <c r="F541" s="220" t="s">
        <v>203</v>
      </c>
      <c r="G541" s="218"/>
      <c r="H541" s="221">
        <v>106.6</v>
      </c>
      <c r="I541" s="222"/>
      <c r="J541" s="218"/>
      <c r="K541" s="218"/>
      <c r="L541" s="223"/>
      <c r="M541" s="224"/>
      <c r="N541" s="225"/>
      <c r="O541" s="225"/>
      <c r="P541" s="225"/>
      <c r="Q541" s="225"/>
      <c r="R541" s="225"/>
      <c r="S541" s="225"/>
      <c r="T541" s="226"/>
      <c r="AT541" s="227" t="s">
        <v>161</v>
      </c>
      <c r="AU541" s="227" t="s">
        <v>87</v>
      </c>
      <c r="AV541" s="14" t="s">
        <v>159</v>
      </c>
      <c r="AW541" s="14" t="s">
        <v>34</v>
      </c>
      <c r="AX541" s="14" t="s">
        <v>85</v>
      </c>
      <c r="AY541" s="227" t="s">
        <v>152</v>
      </c>
    </row>
    <row r="542" spans="1:65" s="2" customFormat="1" ht="16.5" customHeight="1">
      <c r="A542" s="34"/>
      <c r="B542" s="35"/>
      <c r="C542" s="187" t="s">
        <v>2439</v>
      </c>
      <c r="D542" s="187" t="s">
        <v>155</v>
      </c>
      <c r="E542" s="188" t="s">
        <v>3889</v>
      </c>
      <c r="F542" s="189" t="s">
        <v>3890</v>
      </c>
      <c r="G542" s="190" t="s">
        <v>198</v>
      </c>
      <c r="H542" s="191">
        <v>106.6</v>
      </c>
      <c r="I542" s="192"/>
      <c r="J542" s="193">
        <f>ROUND(I542*H542,2)</f>
        <v>0</v>
      </c>
      <c r="K542" s="194"/>
      <c r="L542" s="39"/>
      <c r="M542" s="195" t="s">
        <v>1</v>
      </c>
      <c r="N542" s="196" t="s">
        <v>42</v>
      </c>
      <c r="O542" s="71"/>
      <c r="P542" s="197">
        <f>O542*H542</f>
        <v>0</v>
      </c>
      <c r="Q542" s="197">
        <v>0</v>
      </c>
      <c r="R542" s="197">
        <f>Q542*H542</f>
        <v>0</v>
      </c>
      <c r="S542" s="197">
        <v>0</v>
      </c>
      <c r="T542" s="198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9" t="s">
        <v>235</v>
      </c>
      <c r="AT542" s="199" t="s">
        <v>155</v>
      </c>
      <c r="AU542" s="199" t="s">
        <v>87</v>
      </c>
      <c r="AY542" s="17" t="s">
        <v>152</v>
      </c>
      <c r="BE542" s="200">
        <f>IF(N542="základní",J542,0)</f>
        <v>0</v>
      </c>
      <c r="BF542" s="200">
        <f>IF(N542="snížená",J542,0)</f>
        <v>0</v>
      </c>
      <c r="BG542" s="200">
        <f>IF(N542="zákl. přenesená",J542,0)</f>
        <v>0</v>
      </c>
      <c r="BH542" s="200">
        <f>IF(N542="sníž. přenesená",J542,0)</f>
        <v>0</v>
      </c>
      <c r="BI542" s="200">
        <f>IF(N542="nulová",J542,0)</f>
        <v>0</v>
      </c>
      <c r="BJ542" s="17" t="s">
        <v>85</v>
      </c>
      <c r="BK542" s="200">
        <f>ROUND(I542*H542,2)</f>
        <v>0</v>
      </c>
      <c r="BL542" s="17" t="s">
        <v>235</v>
      </c>
      <c r="BM542" s="199" t="s">
        <v>3891</v>
      </c>
    </row>
    <row r="543" spans="1:65" s="2" customFormat="1" ht="24.2" customHeight="1">
      <c r="A543" s="34"/>
      <c r="B543" s="35"/>
      <c r="C543" s="187" t="s">
        <v>2443</v>
      </c>
      <c r="D543" s="187" t="s">
        <v>155</v>
      </c>
      <c r="E543" s="188" t="s">
        <v>3892</v>
      </c>
      <c r="F543" s="189" t="s">
        <v>3893</v>
      </c>
      <c r="G543" s="190" t="s">
        <v>198</v>
      </c>
      <c r="H543" s="191">
        <v>52</v>
      </c>
      <c r="I543" s="192"/>
      <c r="J543" s="193">
        <f>ROUND(I543*H543,2)</f>
        <v>0</v>
      </c>
      <c r="K543" s="194"/>
      <c r="L543" s="39"/>
      <c r="M543" s="195" t="s">
        <v>1</v>
      </c>
      <c r="N543" s="196" t="s">
        <v>42</v>
      </c>
      <c r="O543" s="71"/>
      <c r="P543" s="197">
        <f>O543*H543</f>
        <v>0</v>
      </c>
      <c r="Q543" s="197">
        <v>1.6000000000000001E-4</v>
      </c>
      <c r="R543" s="197">
        <f>Q543*H543</f>
        <v>8.320000000000001E-3</v>
      </c>
      <c r="S543" s="197">
        <v>0</v>
      </c>
      <c r="T543" s="198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99" t="s">
        <v>235</v>
      </c>
      <c r="AT543" s="199" t="s">
        <v>155</v>
      </c>
      <c r="AU543" s="199" t="s">
        <v>87</v>
      </c>
      <c r="AY543" s="17" t="s">
        <v>152</v>
      </c>
      <c r="BE543" s="200">
        <f>IF(N543="základní",J543,0)</f>
        <v>0</v>
      </c>
      <c r="BF543" s="200">
        <f>IF(N543="snížená",J543,0)</f>
        <v>0</v>
      </c>
      <c r="BG543" s="200">
        <f>IF(N543="zákl. přenesená",J543,0)</f>
        <v>0</v>
      </c>
      <c r="BH543" s="200">
        <f>IF(N543="sníž. přenesená",J543,0)</f>
        <v>0</v>
      </c>
      <c r="BI543" s="200">
        <f>IF(N543="nulová",J543,0)</f>
        <v>0</v>
      </c>
      <c r="BJ543" s="17" t="s">
        <v>85</v>
      </c>
      <c r="BK543" s="200">
        <f>ROUND(I543*H543,2)</f>
        <v>0</v>
      </c>
      <c r="BL543" s="17" t="s">
        <v>235</v>
      </c>
      <c r="BM543" s="199" t="s">
        <v>3894</v>
      </c>
    </row>
    <row r="544" spans="1:65" s="13" customFormat="1" ht="11.25">
      <c r="B544" s="201"/>
      <c r="C544" s="202"/>
      <c r="D544" s="203" t="s">
        <v>161</v>
      </c>
      <c r="E544" s="204" t="s">
        <v>1</v>
      </c>
      <c r="F544" s="205" t="s">
        <v>3887</v>
      </c>
      <c r="G544" s="202"/>
      <c r="H544" s="206">
        <v>52</v>
      </c>
      <c r="I544" s="207"/>
      <c r="J544" s="202"/>
      <c r="K544" s="202"/>
      <c r="L544" s="208"/>
      <c r="M544" s="209"/>
      <c r="N544" s="210"/>
      <c r="O544" s="210"/>
      <c r="P544" s="210"/>
      <c r="Q544" s="210"/>
      <c r="R544" s="210"/>
      <c r="S544" s="210"/>
      <c r="T544" s="211"/>
      <c r="AT544" s="212" t="s">
        <v>161</v>
      </c>
      <c r="AU544" s="212" t="s">
        <v>87</v>
      </c>
      <c r="AV544" s="13" t="s">
        <v>87</v>
      </c>
      <c r="AW544" s="13" t="s">
        <v>34</v>
      </c>
      <c r="AX544" s="13" t="s">
        <v>85</v>
      </c>
      <c r="AY544" s="212" t="s">
        <v>152</v>
      </c>
    </row>
    <row r="545" spans="1:65" s="2" customFormat="1" ht="55.5" customHeight="1">
      <c r="A545" s="34"/>
      <c r="B545" s="35"/>
      <c r="C545" s="228" t="s">
        <v>2448</v>
      </c>
      <c r="D545" s="228" t="s">
        <v>263</v>
      </c>
      <c r="E545" s="229" t="s">
        <v>3878</v>
      </c>
      <c r="F545" s="230" t="s">
        <v>3879</v>
      </c>
      <c r="G545" s="231" t="s">
        <v>165</v>
      </c>
      <c r="H545" s="232">
        <v>23.92</v>
      </c>
      <c r="I545" s="233"/>
      <c r="J545" s="234">
        <f>ROUND(I545*H545,2)</f>
        <v>0</v>
      </c>
      <c r="K545" s="235"/>
      <c r="L545" s="236"/>
      <c r="M545" s="237" t="s">
        <v>1</v>
      </c>
      <c r="N545" s="238" t="s">
        <v>42</v>
      </c>
      <c r="O545" s="71"/>
      <c r="P545" s="197">
        <f>O545*H545</f>
        <v>0</v>
      </c>
      <c r="Q545" s="197">
        <v>2.5999999999999999E-3</v>
      </c>
      <c r="R545" s="197">
        <f>Q545*H545</f>
        <v>6.2192000000000004E-2</v>
      </c>
      <c r="S545" s="197">
        <v>0</v>
      </c>
      <c r="T545" s="198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9" t="s">
        <v>285</v>
      </c>
      <c r="AT545" s="199" t="s">
        <v>263</v>
      </c>
      <c r="AU545" s="199" t="s">
        <v>87</v>
      </c>
      <c r="AY545" s="17" t="s">
        <v>152</v>
      </c>
      <c r="BE545" s="200">
        <f>IF(N545="základní",J545,0)</f>
        <v>0</v>
      </c>
      <c r="BF545" s="200">
        <f>IF(N545="snížená",J545,0)</f>
        <v>0</v>
      </c>
      <c r="BG545" s="200">
        <f>IF(N545="zákl. přenesená",J545,0)</f>
        <v>0</v>
      </c>
      <c r="BH545" s="200">
        <f>IF(N545="sníž. přenesená",J545,0)</f>
        <v>0</v>
      </c>
      <c r="BI545" s="200">
        <f>IF(N545="nulová",J545,0)</f>
        <v>0</v>
      </c>
      <c r="BJ545" s="17" t="s">
        <v>85</v>
      </c>
      <c r="BK545" s="200">
        <f>ROUND(I545*H545,2)</f>
        <v>0</v>
      </c>
      <c r="BL545" s="17" t="s">
        <v>235</v>
      </c>
      <c r="BM545" s="199" t="s">
        <v>3895</v>
      </c>
    </row>
    <row r="546" spans="1:65" s="2" customFormat="1" ht="29.25">
      <c r="A546" s="34"/>
      <c r="B546" s="35"/>
      <c r="C546" s="36"/>
      <c r="D546" s="203" t="s">
        <v>172</v>
      </c>
      <c r="E546" s="36"/>
      <c r="F546" s="213" t="s">
        <v>3881</v>
      </c>
      <c r="G546" s="36"/>
      <c r="H546" s="36"/>
      <c r="I546" s="214"/>
      <c r="J546" s="36"/>
      <c r="K546" s="36"/>
      <c r="L546" s="39"/>
      <c r="M546" s="215"/>
      <c r="N546" s="216"/>
      <c r="O546" s="71"/>
      <c r="P546" s="71"/>
      <c r="Q546" s="71"/>
      <c r="R546" s="71"/>
      <c r="S546" s="71"/>
      <c r="T546" s="72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7" t="s">
        <v>172</v>
      </c>
      <c r="AU546" s="17" t="s">
        <v>87</v>
      </c>
    </row>
    <row r="547" spans="1:65" s="13" customFormat="1" ht="11.25">
      <c r="B547" s="201"/>
      <c r="C547" s="202"/>
      <c r="D547" s="203" t="s">
        <v>161</v>
      </c>
      <c r="E547" s="204" t="s">
        <v>1</v>
      </c>
      <c r="F547" s="205" t="s">
        <v>3896</v>
      </c>
      <c r="G547" s="202"/>
      <c r="H547" s="206">
        <v>20.8</v>
      </c>
      <c r="I547" s="207"/>
      <c r="J547" s="202"/>
      <c r="K547" s="202"/>
      <c r="L547" s="208"/>
      <c r="M547" s="209"/>
      <c r="N547" s="210"/>
      <c r="O547" s="210"/>
      <c r="P547" s="210"/>
      <c r="Q547" s="210"/>
      <c r="R547" s="210"/>
      <c r="S547" s="210"/>
      <c r="T547" s="211"/>
      <c r="AT547" s="212" t="s">
        <v>161</v>
      </c>
      <c r="AU547" s="212" t="s">
        <v>87</v>
      </c>
      <c r="AV547" s="13" t="s">
        <v>87</v>
      </c>
      <c r="AW547" s="13" t="s">
        <v>34</v>
      </c>
      <c r="AX547" s="13" t="s">
        <v>85</v>
      </c>
      <c r="AY547" s="212" t="s">
        <v>152</v>
      </c>
    </row>
    <row r="548" spans="1:65" s="13" customFormat="1" ht="11.25">
      <c r="B548" s="201"/>
      <c r="C548" s="202"/>
      <c r="D548" s="203" t="s">
        <v>161</v>
      </c>
      <c r="E548" s="202"/>
      <c r="F548" s="205" t="s">
        <v>3897</v>
      </c>
      <c r="G548" s="202"/>
      <c r="H548" s="206">
        <v>23.92</v>
      </c>
      <c r="I548" s="207"/>
      <c r="J548" s="202"/>
      <c r="K548" s="202"/>
      <c r="L548" s="208"/>
      <c r="M548" s="209"/>
      <c r="N548" s="210"/>
      <c r="O548" s="210"/>
      <c r="P548" s="210"/>
      <c r="Q548" s="210"/>
      <c r="R548" s="210"/>
      <c r="S548" s="210"/>
      <c r="T548" s="211"/>
      <c r="AT548" s="212" t="s">
        <v>161</v>
      </c>
      <c r="AU548" s="212" t="s">
        <v>87</v>
      </c>
      <c r="AV548" s="13" t="s">
        <v>87</v>
      </c>
      <c r="AW548" s="13" t="s">
        <v>4</v>
      </c>
      <c r="AX548" s="13" t="s">
        <v>85</v>
      </c>
      <c r="AY548" s="212" t="s">
        <v>152</v>
      </c>
    </row>
    <row r="549" spans="1:65" s="2" customFormat="1" ht="24.2" customHeight="1">
      <c r="A549" s="34"/>
      <c r="B549" s="35"/>
      <c r="C549" s="187" t="s">
        <v>2453</v>
      </c>
      <c r="D549" s="187" t="s">
        <v>155</v>
      </c>
      <c r="E549" s="188" t="s">
        <v>3898</v>
      </c>
      <c r="F549" s="189" t="s">
        <v>3899</v>
      </c>
      <c r="G549" s="190" t="s">
        <v>198</v>
      </c>
      <c r="H549" s="191">
        <v>54.6</v>
      </c>
      <c r="I549" s="192"/>
      <c r="J549" s="193">
        <f>ROUND(I549*H549,2)</f>
        <v>0</v>
      </c>
      <c r="K549" s="194"/>
      <c r="L549" s="39"/>
      <c r="M549" s="195" t="s">
        <v>1</v>
      </c>
      <c r="N549" s="196" t="s">
        <v>42</v>
      </c>
      <c r="O549" s="71"/>
      <c r="P549" s="197">
        <f>O549*H549</f>
        <v>0</v>
      </c>
      <c r="Q549" s="197">
        <v>8.0000000000000007E-5</v>
      </c>
      <c r="R549" s="197">
        <f>Q549*H549</f>
        <v>4.3680000000000004E-3</v>
      </c>
      <c r="S549" s="197">
        <v>0</v>
      </c>
      <c r="T549" s="198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9" t="s">
        <v>235</v>
      </c>
      <c r="AT549" s="199" t="s">
        <v>155</v>
      </c>
      <c r="AU549" s="199" t="s">
        <v>87</v>
      </c>
      <c r="AY549" s="17" t="s">
        <v>152</v>
      </c>
      <c r="BE549" s="200">
        <f>IF(N549="základní",J549,0)</f>
        <v>0</v>
      </c>
      <c r="BF549" s="200">
        <f>IF(N549="snížená",J549,0)</f>
        <v>0</v>
      </c>
      <c r="BG549" s="200">
        <f>IF(N549="zákl. přenesená",J549,0)</f>
        <v>0</v>
      </c>
      <c r="BH549" s="200">
        <f>IF(N549="sníž. přenesená",J549,0)</f>
        <v>0</v>
      </c>
      <c r="BI549" s="200">
        <f>IF(N549="nulová",J549,0)</f>
        <v>0</v>
      </c>
      <c r="BJ549" s="17" t="s">
        <v>85</v>
      </c>
      <c r="BK549" s="200">
        <f>ROUND(I549*H549,2)</f>
        <v>0</v>
      </c>
      <c r="BL549" s="17" t="s">
        <v>235</v>
      </c>
      <c r="BM549" s="199" t="s">
        <v>3900</v>
      </c>
    </row>
    <row r="550" spans="1:65" s="13" customFormat="1" ht="11.25">
      <c r="B550" s="201"/>
      <c r="C550" s="202"/>
      <c r="D550" s="203" t="s">
        <v>161</v>
      </c>
      <c r="E550" s="204" t="s">
        <v>1</v>
      </c>
      <c r="F550" s="205" t="s">
        <v>3888</v>
      </c>
      <c r="G550" s="202"/>
      <c r="H550" s="206">
        <v>54.6</v>
      </c>
      <c r="I550" s="207"/>
      <c r="J550" s="202"/>
      <c r="K550" s="202"/>
      <c r="L550" s="208"/>
      <c r="M550" s="209"/>
      <c r="N550" s="210"/>
      <c r="O550" s="210"/>
      <c r="P550" s="210"/>
      <c r="Q550" s="210"/>
      <c r="R550" s="210"/>
      <c r="S550" s="210"/>
      <c r="T550" s="211"/>
      <c r="AT550" s="212" t="s">
        <v>161</v>
      </c>
      <c r="AU550" s="212" t="s">
        <v>87</v>
      </c>
      <c r="AV550" s="13" t="s">
        <v>87</v>
      </c>
      <c r="AW550" s="13" t="s">
        <v>34</v>
      </c>
      <c r="AX550" s="13" t="s">
        <v>85</v>
      </c>
      <c r="AY550" s="212" t="s">
        <v>152</v>
      </c>
    </row>
    <row r="551" spans="1:65" s="2" customFormat="1" ht="55.5" customHeight="1">
      <c r="A551" s="34"/>
      <c r="B551" s="35"/>
      <c r="C551" s="228" t="s">
        <v>2458</v>
      </c>
      <c r="D551" s="228" t="s">
        <v>263</v>
      </c>
      <c r="E551" s="229" t="s">
        <v>3878</v>
      </c>
      <c r="F551" s="230" t="s">
        <v>3879</v>
      </c>
      <c r="G551" s="231" t="s">
        <v>165</v>
      </c>
      <c r="H551" s="232">
        <v>12.558</v>
      </c>
      <c r="I551" s="233"/>
      <c r="J551" s="234">
        <f>ROUND(I551*H551,2)</f>
        <v>0</v>
      </c>
      <c r="K551" s="235"/>
      <c r="L551" s="236"/>
      <c r="M551" s="237" t="s">
        <v>1</v>
      </c>
      <c r="N551" s="238" t="s">
        <v>42</v>
      </c>
      <c r="O551" s="71"/>
      <c r="P551" s="197">
        <f>O551*H551</f>
        <v>0</v>
      </c>
      <c r="Q551" s="197">
        <v>2.5999999999999999E-3</v>
      </c>
      <c r="R551" s="197">
        <f>Q551*H551</f>
        <v>3.2650800000000001E-2</v>
      </c>
      <c r="S551" s="197">
        <v>0</v>
      </c>
      <c r="T551" s="198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9" t="s">
        <v>285</v>
      </c>
      <c r="AT551" s="199" t="s">
        <v>263</v>
      </c>
      <c r="AU551" s="199" t="s">
        <v>87</v>
      </c>
      <c r="AY551" s="17" t="s">
        <v>152</v>
      </c>
      <c r="BE551" s="200">
        <f>IF(N551="základní",J551,0)</f>
        <v>0</v>
      </c>
      <c r="BF551" s="200">
        <f>IF(N551="snížená",J551,0)</f>
        <v>0</v>
      </c>
      <c r="BG551" s="200">
        <f>IF(N551="zákl. přenesená",J551,0)</f>
        <v>0</v>
      </c>
      <c r="BH551" s="200">
        <f>IF(N551="sníž. přenesená",J551,0)</f>
        <v>0</v>
      </c>
      <c r="BI551" s="200">
        <f>IF(N551="nulová",J551,0)</f>
        <v>0</v>
      </c>
      <c r="BJ551" s="17" t="s">
        <v>85</v>
      </c>
      <c r="BK551" s="200">
        <f>ROUND(I551*H551,2)</f>
        <v>0</v>
      </c>
      <c r="BL551" s="17" t="s">
        <v>235</v>
      </c>
      <c r="BM551" s="199" t="s">
        <v>3901</v>
      </c>
    </row>
    <row r="552" spans="1:65" s="2" customFormat="1" ht="29.25">
      <c r="A552" s="34"/>
      <c r="B552" s="35"/>
      <c r="C552" s="36"/>
      <c r="D552" s="203" t="s">
        <v>172</v>
      </c>
      <c r="E552" s="36"/>
      <c r="F552" s="213" t="s">
        <v>3881</v>
      </c>
      <c r="G552" s="36"/>
      <c r="H552" s="36"/>
      <c r="I552" s="214"/>
      <c r="J552" s="36"/>
      <c r="K552" s="36"/>
      <c r="L552" s="39"/>
      <c r="M552" s="215"/>
      <c r="N552" s="216"/>
      <c r="O552" s="71"/>
      <c r="P552" s="71"/>
      <c r="Q552" s="71"/>
      <c r="R552" s="71"/>
      <c r="S552" s="71"/>
      <c r="T552" s="72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T552" s="17" t="s">
        <v>172</v>
      </c>
      <c r="AU552" s="17" t="s">
        <v>87</v>
      </c>
    </row>
    <row r="553" spans="1:65" s="13" customFormat="1" ht="11.25">
      <c r="B553" s="201"/>
      <c r="C553" s="202"/>
      <c r="D553" s="203" t="s">
        <v>161</v>
      </c>
      <c r="E553" s="204" t="s">
        <v>1</v>
      </c>
      <c r="F553" s="205" t="s">
        <v>3902</v>
      </c>
      <c r="G553" s="202"/>
      <c r="H553" s="206">
        <v>10.92</v>
      </c>
      <c r="I553" s="207"/>
      <c r="J553" s="202"/>
      <c r="K553" s="202"/>
      <c r="L553" s="208"/>
      <c r="M553" s="209"/>
      <c r="N553" s="210"/>
      <c r="O553" s="210"/>
      <c r="P553" s="210"/>
      <c r="Q553" s="210"/>
      <c r="R553" s="210"/>
      <c r="S553" s="210"/>
      <c r="T553" s="211"/>
      <c r="AT553" s="212" t="s">
        <v>161</v>
      </c>
      <c r="AU553" s="212" t="s">
        <v>87</v>
      </c>
      <c r="AV553" s="13" t="s">
        <v>87</v>
      </c>
      <c r="AW553" s="13" t="s">
        <v>34</v>
      </c>
      <c r="AX553" s="13" t="s">
        <v>85</v>
      </c>
      <c r="AY553" s="212" t="s">
        <v>152</v>
      </c>
    </row>
    <row r="554" spans="1:65" s="13" customFormat="1" ht="11.25">
      <c r="B554" s="201"/>
      <c r="C554" s="202"/>
      <c r="D554" s="203" t="s">
        <v>161</v>
      </c>
      <c r="E554" s="202"/>
      <c r="F554" s="205" t="s">
        <v>3903</v>
      </c>
      <c r="G554" s="202"/>
      <c r="H554" s="206">
        <v>12.558</v>
      </c>
      <c r="I554" s="207"/>
      <c r="J554" s="202"/>
      <c r="K554" s="202"/>
      <c r="L554" s="208"/>
      <c r="M554" s="209"/>
      <c r="N554" s="210"/>
      <c r="O554" s="210"/>
      <c r="P554" s="210"/>
      <c r="Q554" s="210"/>
      <c r="R554" s="210"/>
      <c r="S554" s="210"/>
      <c r="T554" s="211"/>
      <c r="AT554" s="212" t="s">
        <v>161</v>
      </c>
      <c r="AU554" s="212" t="s">
        <v>87</v>
      </c>
      <c r="AV554" s="13" t="s">
        <v>87</v>
      </c>
      <c r="AW554" s="13" t="s">
        <v>4</v>
      </c>
      <c r="AX554" s="13" t="s">
        <v>85</v>
      </c>
      <c r="AY554" s="212" t="s">
        <v>152</v>
      </c>
    </row>
    <row r="555" spans="1:65" s="2" customFormat="1" ht="16.5" customHeight="1">
      <c r="A555" s="34"/>
      <c r="B555" s="35"/>
      <c r="C555" s="187" t="s">
        <v>2462</v>
      </c>
      <c r="D555" s="187" t="s">
        <v>155</v>
      </c>
      <c r="E555" s="188" t="s">
        <v>3904</v>
      </c>
      <c r="F555" s="189" t="s">
        <v>3905</v>
      </c>
      <c r="G555" s="190" t="s">
        <v>198</v>
      </c>
      <c r="H555" s="191">
        <v>52</v>
      </c>
      <c r="I555" s="192"/>
      <c r="J555" s="193">
        <f>ROUND(I555*H555,2)</f>
        <v>0</v>
      </c>
      <c r="K555" s="194"/>
      <c r="L555" s="39"/>
      <c r="M555" s="195" t="s">
        <v>1</v>
      </c>
      <c r="N555" s="196" t="s">
        <v>42</v>
      </c>
      <c r="O555" s="71"/>
      <c r="P555" s="197">
        <f>O555*H555</f>
        <v>0</v>
      </c>
      <c r="Q555" s="197">
        <v>0</v>
      </c>
      <c r="R555" s="197">
        <f>Q555*H555</f>
        <v>0</v>
      </c>
      <c r="S555" s="197">
        <v>2.9999999999999997E-4</v>
      </c>
      <c r="T555" s="198">
        <f>S555*H555</f>
        <v>1.5599999999999999E-2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99" t="s">
        <v>235</v>
      </c>
      <c r="AT555" s="199" t="s">
        <v>155</v>
      </c>
      <c r="AU555" s="199" t="s">
        <v>87</v>
      </c>
      <c r="AY555" s="17" t="s">
        <v>152</v>
      </c>
      <c r="BE555" s="200">
        <f>IF(N555="základní",J555,0)</f>
        <v>0</v>
      </c>
      <c r="BF555" s="200">
        <f>IF(N555="snížená",J555,0)</f>
        <v>0</v>
      </c>
      <c r="BG555" s="200">
        <f>IF(N555="zákl. přenesená",J555,0)</f>
        <v>0</v>
      </c>
      <c r="BH555" s="200">
        <f>IF(N555="sníž. přenesená",J555,0)</f>
        <v>0</v>
      </c>
      <c r="BI555" s="200">
        <f>IF(N555="nulová",J555,0)</f>
        <v>0</v>
      </c>
      <c r="BJ555" s="17" t="s">
        <v>85</v>
      </c>
      <c r="BK555" s="200">
        <f>ROUND(I555*H555,2)</f>
        <v>0</v>
      </c>
      <c r="BL555" s="17" t="s">
        <v>235</v>
      </c>
      <c r="BM555" s="199" t="s">
        <v>3906</v>
      </c>
    </row>
    <row r="556" spans="1:65" s="2" customFormat="1" ht="16.5" customHeight="1">
      <c r="A556" s="34"/>
      <c r="B556" s="35"/>
      <c r="C556" s="187" t="s">
        <v>2466</v>
      </c>
      <c r="D556" s="187" t="s">
        <v>155</v>
      </c>
      <c r="E556" s="188" t="s">
        <v>3907</v>
      </c>
      <c r="F556" s="189" t="s">
        <v>3908</v>
      </c>
      <c r="G556" s="190" t="s">
        <v>198</v>
      </c>
      <c r="H556" s="191">
        <v>52</v>
      </c>
      <c r="I556" s="192"/>
      <c r="J556" s="193">
        <f>ROUND(I556*H556,2)</f>
        <v>0</v>
      </c>
      <c r="K556" s="194"/>
      <c r="L556" s="39"/>
      <c r="M556" s="195" t="s">
        <v>1</v>
      </c>
      <c r="N556" s="196" t="s">
        <v>42</v>
      </c>
      <c r="O556" s="71"/>
      <c r="P556" s="197">
        <f>O556*H556</f>
        <v>0</v>
      </c>
      <c r="Q556" s="197">
        <v>0</v>
      </c>
      <c r="R556" s="197">
        <f>Q556*H556</f>
        <v>0</v>
      </c>
      <c r="S556" s="197">
        <v>0</v>
      </c>
      <c r="T556" s="198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9" t="s">
        <v>235</v>
      </c>
      <c r="AT556" s="199" t="s">
        <v>155</v>
      </c>
      <c r="AU556" s="199" t="s">
        <v>87</v>
      </c>
      <c r="AY556" s="17" t="s">
        <v>152</v>
      </c>
      <c r="BE556" s="200">
        <f>IF(N556="základní",J556,0)</f>
        <v>0</v>
      </c>
      <c r="BF556" s="200">
        <f>IF(N556="snížená",J556,0)</f>
        <v>0</v>
      </c>
      <c r="BG556" s="200">
        <f>IF(N556="zákl. přenesená",J556,0)</f>
        <v>0</v>
      </c>
      <c r="BH556" s="200">
        <f>IF(N556="sníž. přenesená",J556,0)</f>
        <v>0</v>
      </c>
      <c r="BI556" s="200">
        <f>IF(N556="nulová",J556,0)</f>
        <v>0</v>
      </c>
      <c r="BJ556" s="17" t="s">
        <v>85</v>
      </c>
      <c r="BK556" s="200">
        <f>ROUND(I556*H556,2)</f>
        <v>0</v>
      </c>
      <c r="BL556" s="17" t="s">
        <v>235</v>
      </c>
      <c r="BM556" s="199" t="s">
        <v>3909</v>
      </c>
    </row>
    <row r="557" spans="1:65" s="2" customFormat="1" ht="24.2" customHeight="1">
      <c r="A557" s="34"/>
      <c r="B557" s="35"/>
      <c r="C557" s="228" t="s">
        <v>2471</v>
      </c>
      <c r="D557" s="228" t="s">
        <v>263</v>
      </c>
      <c r="E557" s="229" t="s">
        <v>3910</v>
      </c>
      <c r="F557" s="230" t="s">
        <v>3911</v>
      </c>
      <c r="G557" s="231" t="s">
        <v>198</v>
      </c>
      <c r="H557" s="232">
        <v>57.2</v>
      </c>
      <c r="I557" s="233"/>
      <c r="J557" s="234">
        <f>ROUND(I557*H557,2)</f>
        <v>0</v>
      </c>
      <c r="K557" s="235"/>
      <c r="L557" s="236"/>
      <c r="M557" s="237" t="s">
        <v>1</v>
      </c>
      <c r="N557" s="238" t="s">
        <v>42</v>
      </c>
      <c r="O557" s="71"/>
      <c r="P557" s="197">
        <f>O557*H557</f>
        <v>0</v>
      </c>
      <c r="Q557" s="197">
        <v>2.7999999999999998E-4</v>
      </c>
      <c r="R557" s="197">
        <f>Q557*H557</f>
        <v>1.6015999999999999E-2</v>
      </c>
      <c r="S557" s="197">
        <v>0</v>
      </c>
      <c r="T557" s="198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9" t="s">
        <v>285</v>
      </c>
      <c r="AT557" s="199" t="s">
        <v>263</v>
      </c>
      <c r="AU557" s="199" t="s">
        <v>87</v>
      </c>
      <c r="AY557" s="17" t="s">
        <v>152</v>
      </c>
      <c r="BE557" s="200">
        <f>IF(N557="základní",J557,0)</f>
        <v>0</v>
      </c>
      <c r="BF557" s="200">
        <f>IF(N557="snížená",J557,0)</f>
        <v>0</v>
      </c>
      <c r="BG557" s="200">
        <f>IF(N557="zákl. přenesená",J557,0)</f>
        <v>0</v>
      </c>
      <c r="BH557" s="200">
        <f>IF(N557="sníž. přenesená",J557,0)</f>
        <v>0</v>
      </c>
      <c r="BI557" s="200">
        <f>IF(N557="nulová",J557,0)</f>
        <v>0</v>
      </c>
      <c r="BJ557" s="17" t="s">
        <v>85</v>
      </c>
      <c r="BK557" s="200">
        <f>ROUND(I557*H557,2)</f>
        <v>0</v>
      </c>
      <c r="BL557" s="17" t="s">
        <v>235</v>
      </c>
      <c r="BM557" s="199" t="s">
        <v>3912</v>
      </c>
    </row>
    <row r="558" spans="1:65" s="13" customFormat="1" ht="11.25">
      <c r="B558" s="201"/>
      <c r="C558" s="202"/>
      <c r="D558" s="203" t="s">
        <v>161</v>
      </c>
      <c r="E558" s="202"/>
      <c r="F558" s="205" t="s">
        <v>3913</v>
      </c>
      <c r="G558" s="202"/>
      <c r="H558" s="206">
        <v>57.2</v>
      </c>
      <c r="I558" s="207"/>
      <c r="J558" s="202"/>
      <c r="K558" s="202"/>
      <c r="L558" s="208"/>
      <c r="M558" s="209"/>
      <c r="N558" s="210"/>
      <c r="O558" s="210"/>
      <c r="P558" s="210"/>
      <c r="Q558" s="210"/>
      <c r="R558" s="210"/>
      <c r="S558" s="210"/>
      <c r="T558" s="211"/>
      <c r="AT558" s="212" t="s">
        <v>161</v>
      </c>
      <c r="AU558" s="212" t="s">
        <v>87</v>
      </c>
      <c r="AV558" s="13" t="s">
        <v>87</v>
      </c>
      <c r="AW558" s="13" t="s">
        <v>4</v>
      </c>
      <c r="AX558" s="13" t="s">
        <v>85</v>
      </c>
      <c r="AY558" s="212" t="s">
        <v>152</v>
      </c>
    </row>
    <row r="559" spans="1:65" s="2" customFormat="1" ht="16.5" customHeight="1">
      <c r="A559" s="34"/>
      <c r="B559" s="35"/>
      <c r="C559" s="187" t="s">
        <v>2475</v>
      </c>
      <c r="D559" s="187" t="s">
        <v>155</v>
      </c>
      <c r="E559" s="188" t="s">
        <v>3914</v>
      </c>
      <c r="F559" s="189" t="s">
        <v>3915</v>
      </c>
      <c r="G559" s="190" t="s">
        <v>198</v>
      </c>
      <c r="H559" s="191">
        <v>106.6</v>
      </c>
      <c r="I559" s="192"/>
      <c r="J559" s="193">
        <f>ROUND(I559*H559,2)</f>
        <v>0</v>
      </c>
      <c r="K559" s="194"/>
      <c r="L559" s="39"/>
      <c r="M559" s="195" t="s">
        <v>1</v>
      </c>
      <c r="N559" s="196" t="s">
        <v>42</v>
      </c>
      <c r="O559" s="71"/>
      <c r="P559" s="197">
        <f>O559*H559</f>
        <v>0</v>
      </c>
      <c r="Q559" s="197">
        <v>0</v>
      </c>
      <c r="R559" s="197">
        <f>Q559*H559</f>
        <v>0</v>
      </c>
      <c r="S559" s="197">
        <v>0</v>
      </c>
      <c r="T559" s="198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9" t="s">
        <v>235</v>
      </c>
      <c r="AT559" s="199" t="s">
        <v>155</v>
      </c>
      <c r="AU559" s="199" t="s">
        <v>87</v>
      </c>
      <c r="AY559" s="17" t="s">
        <v>152</v>
      </c>
      <c r="BE559" s="200">
        <f>IF(N559="základní",J559,0)</f>
        <v>0</v>
      </c>
      <c r="BF559" s="200">
        <f>IF(N559="snížená",J559,0)</f>
        <v>0</v>
      </c>
      <c r="BG559" s="200">
        <f>IF(N559="zákl. přenesená",J559,0)</f>
        <v>0</v>
      </c>
      <c r="BH559" s="200">
        <f>IF(N559="sníž. přenesená",J559,0)</f>
        <v>0</v>
      </c>
      <c r="BI559" s="200">
        <f>IF(N559="nulová",J559,0)</f>
        <v>0</v>
      </c>
      <c r="BJ559" s="17" t="s">
        <v>85</v>
      </c>
      <c r="BK559" s="200">
        <f>ROUND(I559*H559,2)</f>
        <v>0</v>
      </c>
      <c r="BL559" s="17" t="s">
        <v>235</v>
      </c>
      <c r="BM559" s="199" t="s">
        <v>3916</v>
      </c>
    </row>
    <row r="560" spans="1:65" s="2" customFormat="1" ht="21.75" customHeight="1">
      <c r="A560" s="34"/>
      <c r="B560" s="35"/>
      <c r="C560" s="187" t="s">
        <v>2479</v>
      </c>
      <c r="D560" s="187" t="s">
        <v>155</v>
      </c>
      <c r="E560" s="188" t="s">
        <v>2570</v>
      </c>
      <c r="F560" s="189" t="s">
        <v>2571</v>
      </c>
      <c r="G560" s="190" t="s">
        <v>198</v>
      </c>
      <c r="H560" s="191">
        <v>30.3</v>
      </c>
      <c r="I560" s="192"/>
      <c r="J560" s="193">
        <f>ROUND(I560*H560,2)</f>
        <v>0</v>
      </c>
      <c r="K560" s="194"/>
      <c r="L560" s="39"/>
      <c r="M560" s="195" t="s">
        <v>1</v>
      </c>
      <c r="N560" s="196" t="s">
        <v>42</v>
      </c>
      <c r="O560" s="71"/>
      <c r="P560" s="197">
        <f>O560*H560</f>
        <v>0</v>
      </c>
      <c r="Q560" s="197">
        <v>0</v>
      </c>
      <c r="R560" s="197">
        <f>Q560*H560</f>
        <v>0</v>
      </c>
      <c r="S560" s="197">
        <v>2.9999999999999997E-4</v>
      </c>
      <c r="T560" s="198">
        <f>S560*H560</f>
        <v>9.0899999999999991E-3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9" t="s">
        <v>235</v>
      </c>
      <c r="AT560" s="199" t="s">
        <v>155</v>
      </c>
      <c r="AU560" s="199" t="s">
        <v>87</v>
      </c>
      <c r="AY560" s="17" t="s">
        <v>152</v>
      </c>
      <c r="BE560" s="200">
        <f>IF(N560="základní",J560,0)</f>
        <v>0</v>
      </c>
      <c r="BF560" s="200">
        <f>IF(N560="snížená",J560,0)</f>
        <v>0</v>
      </c>
      <c r="BG560" s="200">
        <f>IF(N560="zákl. přenesená",J560,0)</f>
        <v>0</v>
      </c>
      <c r="BH560" s="200">
        <f>IF(N560="sníž. přenesená",J560,0)</f>
        <v>0</v>
      </c>
      <c r="BI560" s="200">
        <f>IF(N560="nulová",J560,0)</f>
        <v>0</v>
      </c>
      <c r="BJ560" s="17" t="s">
        <v>85</v>
      </c>
      <c r="BK560" s="200">
        <f>ROUND(I560*H560,2)</f>
        <v>0</v>
      </c>
      <c r="BL560" s="17" t="s">
        <v>235</v>
      </c>
      <c r="BM560" s="199" t="s">
        <v>2572</v>
      </c>
    </row>
    <row r="561" spans="1:65" s="13" customFormat="1" ht="11.25">
      <c r="B561" s="201"/>
      <c r="C561" s="202"/>
      <c r="D561" s="203" t="s">
        <v>161</v>
      </c>
      <c r="E561" s="204" t="s">
        <v>1</v>
      </c>
      <c r="F561" s="205" t="s">
        <v>3917</v>
      </c>
      <c r="G561" s="202"/>
      <c r="H561" s="206">
        <v>17.600000000000001</v>
      </c>
      <c r="I561" s="207"/>
      <c r="J561" s="202"/>
      <c r="K561" s="202"/>
      <c r="L561" s="208"/>
      <c r="M561" s="209"/>
      <c r="N561" s="210"/>
      <c r="O561" s="210"/>
      <c r="P561" s="210"/>
      <c r="Q561" s="210"/>
      <c r="R561" s="210"/>
      <c r="S561" s="210"/>
      <c r="T561" s="211"/>
      <c r="AT561" s="212" t="s">
        <v>161</v>
      </c>
      <c r="AU561" s="212" t="s">
        <v>87</v>
      </c>
      <c r="AV561" s="13" t="s">
        <v>87</v>
      </c>
      <c r="AW561" s="13" t="s">
        <v>34</v>
      </c>
      <c r="AX561" s="13" t="s">
        <v>77</v>
      </c>
      <c r="AY561" s="212" t="s">
        <v>152</v>
      </c>
    </row>
    <row r="562" spans="1:65" s="13" customFormat="1" ht="11.25">
      <c r="B562" s="201"/>
      <c r="C562" s="202"/>
      <c r="D562" s="203" t="s">
        <v>161</v>
      </c>
      <c r="E562" s="204" t="s">
        <v>1</v>
      </c>
      <c r="F562" s="205" t="s">
        <v>3918</v>
      </c>
      <c r="G562" s="202"/>
      <c r="H562" s="206">
        <v>12.7</v>
      </c>
      <c r="I562" s="207"/>
      <c r="J562" s="202"/>
      <c r="K562" s="202"/>
      <c r="L562" s="208"/>
      <c r="M562" s="209"/>
      <c r="N562" s="210"/>
      <c r="O562" s="210"/>
      <c r="P562" s="210"/>
      <c r="Q562" s="210"/>
      <c r="R562" s="210"/>
      <c r="S562" s="210"/>
      <c r="T562" s="211"/>
      <c r="AT562" s="212" t="s">
        <v>161</v>
      </c>
      <c r="AU562" s="212" t="s">
        <v>87</v>
      </c>
      <c r="AV562" s="13" t="s">
        <v>87</v>
      </c>
      <c r="AW562" s="13" t="s">
        <v>34</v>
      </c>
      <c r="AX562" s="13" t="s">
        <v>77</v>
      </c>
      <c r="AY562" s="212" t="s">
        <v>152</v>
      </c>
    </row>
    <row r="563" spans="1:65" s="14" customFormat="1" ht="11.25">
      <c r="B563" s="217"/>
      <c r="C563" s="218"/>
      <c r="D563" s="203" t="s">
        <v>161</v>
      </c>
      <c r="E563" s="219" t="s">
        <v>1</v>
      </c>
      <c r="F563" s="220" t="s">
        <v>203</v>
      </c>
      <c r="G563" s="218"/>
      <c r="H563" s="221">
        <v>30.3</v>
      </c>
      <c r="I563" s="222"/>
      <c r="J563" s="218"/>
      <c r="K563" s="218"/>
      <c r="L563" s="223"/>
      <c r="M563" s="224"/>
      <c r="N563" s="225"/>
      <c r="O563" s="225"/>
      <c r="P563" s="225"/>
      <c r="Q563" s="225"/>
      <c r="R563" s="225"/>
      <c r="S563" s="225"/>
      <c r="T563" s="226"/>
      <c r="AT563" s="227" t="s">
        <v>161</v>
      </c>
      <c r="AU563" s="227" t="s">
        <v>87</v>
      </c>
      <c r="AV563" s="14" t="s">
        <v>159</v>
      </c>
      <c r="AW563" s="14" t="s">
        <v>34</v>
      </c>
      <c r="AX563" s="14" t="s">
        <v>85</v>
      </c>
      <c r="AY563" s="227" t="s">
        <v>152</v>
      </c>
    </row>
    <row r="564" spans="1:65" s="2" customFormat="1" ht="16.5" customHeight="1">
      <c r="A564" s="34"/>
      <c r="B564" s="35"/>
      <c r="C564" s="187" t="s">
        <v>2484</v>
      </c>
      <c r="D564" s="187" t="s">
        <v>155</v>
      </c>
      <c r="E564" s="188" t="s">
        <v>2575</v>
      </c>
      <c r="F564" s="189" t="s">
        <v>2576</v>
      </c>
      <c r="G564" s="190" t="s">
        <v>198</v>
      </c>
      <c r="H564" s="191">
        <v>7.1</v>
      </c>
      <c r="I564" s="192"/>
      <c r="J564" s="193">
        <f>ROUND(I564*H564,2)</f>
        <v>0</v>
      </c>
      <c r="K564" s="194"/>
      <c r="L564" s="39"/>
      <c r="M564" s="195" t="s">
        <v>1</v>
      </c>
      <c r="N564" s="196" t="s">
        <v>42</v>
      </c>
      <c r="O564" s="71"/>
      <c r="P564" s="197">
        <f>O564*H564</f>
        <v>0</v>
      </c>
      <c r="Q564" s="197">
        <v>1.0000000000000001E-5</v>
      </c>
      <c r="R564" s="197">
        <f>Q564*H564</f>
        <v>7.1000000000000005E-5</v>
      </c>
      <c r="S564" s="197">
        <v>0</v>
      </c>
      <c r="T564" s="198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99" t="s">
        <v>235</v>
      </c>
      <c r="AT564" s="199" t="s">
        <v>155</v>
      </c>
      <c r="AU564" s="199" t="s">
        <v>87</v>
      </c>
      <c r="AY564" s="17" t="s">
        <v>152</v>
      </c>
      <c r="BE564" s="200">
        <f>IF(N564="základní",J564,0)</f>
        <v>0</v>
      </c>
      <c r="BF564" s="200">
        <f>IF(N564="snížená",J564,0)</f>
        <v>0</v>
      </c>
      <c r="BG564" s="200">
        <f>IF(N564="zákl. přenesená",J564,0)</f>
        <v>0</v>
      </c>
      <c r="BH564" s="200">
        <f>IF(N564="sníž. přenesená",J564,0)</f>
        <v>0</v>
      </c>
      <c r="BI564" s="200">
        <f>IF(N564="nulová",J564,0)</f>
        <v>0</v>
      </c>
      <c r="BJ564" s="17" t="s">
        <v>85</v>
      </c>
      <c r="BK564" s="200">
        <f>ROUND(I564*H564,2)</f>
        <v>0</v>
      </c>
      <c r="BL564" s="17" t="s">
        <v>235</v>
      </c>
      <c r="BM564" s="199" t="s">
        <v>2577</v>
      </c>
    </row>
    <row r="565" spans="1:65" s="13" customFormat="1" ht="11.25">
      <c r="B565" s="201"/>
      <c r="C565" s="202"/>
      <c r="D565" s="203" t="s">
        <v>161</v>
      </c>
      <c r="E565" s="204" t="s">
        <v>1</v>
      </c>
      <c r="F565" s="205" t="s">
        <v>3919</v>
      </c>
      <c r="G565" s="202"/>
      <c r="H565" s="206">
        <v>7.1</v>
      </c>
      <c r="I565" s="207"/>
      <c r="J565" s="202"/>
      <c r="K565" s="202"/>
      <c r="L565" s="208"/>
      <c r="M565" s="209"/>
      <c r="N565" s="210"/>
      <c r="O565" s="210"/>
      <c r="P565" s="210"/>
      <c r="Q565" s="210"/>
      <c r="R565" s="210"/>
      <c r="S565" s="210"/>
      <c r="T565" s="211"/>
      <c r="AT565" s="212" t="s">
        <v>161</v>
      </c>
      <c r="AU565" s="212" t="s">
        <v>87</v>
      </c>
      <c r="AV565" s="13" t="s">
        <v>87</v>
      </c>
      <c r="AW565" s="13" t="s">
        <v>34</v>
      </c>
      <c r="AX565" s="13" t="s">
        <v>85</v>
      </c>
      <c r="AY565" s="212" t="s">
        <v>152</v>
      </c>
    </row>
    <row r="566" spans="1:65" s="2" customFormat="1" ht="16.5" customHeight="1">
      <c r="A566" s="34"/>
      <c r="B566" s="35"/>
      <c r="C566" s="228" t="s">
        <v>2489</v>
      </c>
      <c r="D566" s="228" t="s">
        <v>263</v>
      </c>
      <c r="E566" s="229" t="s">
        <v>2580</v>
      </c>
      <c r="F566" s="230" t="s">
        <v>2581</v>
      </c>
      <c r="G566" s="231" t="s">
        <v>198</v>
      </c>
      <c r="H566" s="232">
        <v>8.1649999999999991</v>
      </c>
      <c r="I566" s="233"/>
      <c r="J566" s="234">
        <f>ROUND(I566*H566,2)</f>
        <v>0</v>
      </c>
      <c r="K566" s="235"/>
      <c r="L566" s="236"/>
      <c r="M566" s="237" t="s">
        <v>1</v>
      </c>
      <c r="N566" s="238" t="s">
        <v>42</v>
      </c>
      <c r="O566" s="71"/>
      <c r="P566" s="197">
        <f>O566*H566</f>
        <v>0</v>
      </c>
      <c r="Q566" s="197">
        <v>3.8000000000000002E-4</v>
      </c>
      <c r="R566" s="197">
        <f>Q566*H566</f>
        <v>3.1026999999999999E-3</v>
      </c>
      <c r="S566" s="197">
        <v>0</v>
      </c>
      <c r="T566" s="198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9" t="s">
        <v>285</v>
      </c>
      <c r="AT566" s="199" t="s">
        <v>263</v>
      </c>
      <c r="AU566" s="199" t="s">
        <v>87</v>
      </c>
      <c r="AY566" s="17" t="s">
        <v>152</v>
      </c>
      <c r="BE566" s="200">
        <f>IF(N566="základní",J566,0)</f>
        <v>0</v>
      </c>
      <c r="BF566" s="200">
        <f>IF(N566="snížená",J566,0)</f>
        <v>0</v>
      </c>
      <c r="BG566" s="200">
        <f>IF(N566="zákl. přenesená",J566,0)</f>
        <v>0</v>
      </c>
      <c r="BH566" s="200">
        <f>IF(N566="sníž. přenesená",J566,0)</f>
        <v>0</v>
      </c>
      <c r="BI566" s="200">
        <f>IF(N566="nulová",J566,0)</f>
        <v>0</v>
      </c>
      <c r="BJ566" s="17" t="s">
        <v>85</v>
      </c>
      <c r="BK566" s="200">
        <f>ROUND(I566*H566,2)</f>
        <v>0</v>
      </c>
      <c r="BL566" s="17" t="s">
        <v>235</v>
      </c>
      <c r="BM566" s="199" t="s">
        <v>2582</v>
      </c>
    </row>
    <row r="567" spans="1:65" s="13" customFormat="1" ht="11.25">
      <c r="B567" s="201"/>
      <c r="C567" s="202"/>
      <c r="D567" s="203" t="s">
        <v>161</v>
      </c>
      <c r="E567" s="202"/>
      <c r="F567" s="205" t="s">
        <v>3920</v>
      </c>
      <c r="G567" s="202"/>
      <c r="H567" s="206">
        <v>8.1649999999999991</v>
      </c>
      <c r="I567" s="207"/>
      <c r="J567" s="202"/>
      <c r="K567" s="202"/>
      <c r="L567" s="208"/>
      <c r="M567" s="209"/>
      <c r="N567" s="210"/>
      <c r="O567" s="210"/>
      <c r="P567" s="210"/>
      <c r="Q567" s="210"/>
      <c r="R567" s="210"/>
      <c r="S567" s="210"/>
      <c r="T567" s="211"/>
      <c r="AT567" s="212" t="s">
        <v>161</v>
      </c>
      <c r="AU567" s="212" t="s">
        <v>87</v>
      </c>
      <c r="AV567" s="13" t="s">
        <v>87</v>
      </c>
      <c r="AW567" s="13" t="s">
        <v>4</v>
      </c>
      <c r="AX567" s="13" t="s">
        <v>85</v>
      </c>
      <c r="AY567" s="212" t="s">
        <v>152</v>
      </c>
    </row>
    <row r="568" spans="1:65" s="2" customFormat="1" ht="16.5" customHeight="1">
      <c r="A568" s="34"/>
      <c r="B568" s="35"/>
      <c r="C568" s="187" t="s">
        <v>2493</v>
      </c>
      <c r="D568" s="187" t="s">
        <v>155</v>
      </c>
      <c r="E568" s="188" t="s">
        <v>2585</v>
      </c>
      <c r="F568" s="189" t="s">
        <v>2586</v>
      </c>
      <c r="G568" s="190" t="s">
        <v>165</v>
      </c>
      <c r="H568" s="191">
        <v>0.5</v>
      </c>
      <c r="I568" s="192"/>
      <c r="J568" s="193">
        <f>ROUND(I568*H568,2)</f>
        <v>0</v>
      </c>
      <c r="K568" s="194"/>
      <c r="L568" s="39"/>
      <c r="M568" s="195" t="s">
        <v>1</v>
      </c>
      <c r="N568" s="196" t="s">
        <v>42</v>
      </c>
      <c r="O568" s="71"/>
      <c r="P568" s="197">
        <f>O568*H568</f>
        <v>0</v>
      </c>
      <c r="Q568" s="197">
        <v>5.9999999999999995E-4</v>
      </c>
      <c r="R568" s="197">
        <f>Q568*H568</f>
        <v>2.9999999999999997E-4</v>
      </c>
      <c r="S568" s="197">
        <v>0</v>
      </c>
      <c r="T568" s="198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9" t="s">
        <v>235</v>
      </c>
      <c r="AT568" s="199" t="s">
        <v>155</v>
      </c>
      <c r="AU568" s="199" t="s">
        <v>87</v>
      </c>
      <c r="AY568" s="17" t="s">
        <v>152</v>
      </c>
      <c r="BE568" s="200">
        <f>IF(N568="základní",J568,0)</f>
        <v>0</v>
      </c>
      <c r="BF568" s="200">
        <f>IF(N568="snížená",J568,0)</f>
        <v>0</v>
      </c>
      <c r="BG568" s="200">
        <f>IF(N568="zákl. přenesená",J568,0)</f>
        <v>0</v>
      </c>
      <c r="BH568" s="200">
        <f>IF(N568="sníž. přenesená",J568,0)</f>
        <v>0</v>
      </c>
      <c r="BI568" s="200">
        <f>IF(N568="nulová",J568,0)</f>
        <v>0</v>
      </c>
      <c r="BJ568" s="17" t="s">
        <v>85</v>
      </c>
      <c r="BK568" s="200">
        <f>ROUND(I568*H568,2)</f>
        <v>0</v>
      </c>
      <c r="BL568" s="17" t="s">
        <v>235</v>
      </c>
      <c r="BM568" s="199" t="s">
        <v>2587</v>
      </c>
    </row>
    <row r="569" spans="1:65" s="13" customFormat="1" ht="11.25">
      <c r="B569" s="201"/>
      <c r="C569" s="202"/>
      <c r="D569" s="203" t="s">
        <v>161</v>
      </c>
      <c r="E569" s="204" t="s">
        <v>1</v>
      </c>
      <c r="F569" s="205" t="s">
        <v>3921</v>
      </c>
      <c r="G569" s="202"/>
      <c r="H569" s="206">
        <v>0.5</v>
      </c>
      <c r="I569" s="207"/>
      <c r="J569" s="202"/>
      <c r="K569" s="202"/>
      <c r="L569" s="208"/>
      <c r="M569" s="209"/>
      <c r="N569" s="210"/>
      <c r="O569" s="210"/>
      <c r="P569" s="210"/>
      <c r="Q569" s="210"/>
      <c r="R569" s="210"/>
      <c r="S569" s="210"/>
      <c r="T569" s="211"/>
      <c r="AT569" s="212" t="s">
        <v>161</v>
      </c>
      <c r="AU569" s="212" t="s">
        <v>87</v>
      </c>
      <c r="AV569" s="13" t="s">
        <v>87</v>
      </c>
      <c r="AW569" s="13" t="s">
        <v>34</v>
      </c>
      <c r="AX569" s="13" t="s">
        <v>85</v>
      </c>
      <c r="AY569" s="212" t="s">
        <v>152</v>
      </c>
    </row>
    <row r="570" spans="1:65" s="2" customFormat="1" ht="24.2" customHeight="1">
      <c r="A570" s="34"/>
      <c r="B570" s="35"/>
      <c r="C570" s="228" t="s">
        <v>2498</v>
      </c>
      <c r="D570" s="228" t="s">
        <v>263</v>
      </c>
      <c r="E570" s="229" t="s">
        <v>2590</v>
      </c>
      <c r="F570" s="230" t="s">
        <v>2591</v>
      </c>
      <c r="G570" s="231" t="s">
        <v>165</v>
      </c>
      <c r="H570" s="232">
        <v>0.5</v>
      </c>
      <c r="I570" s="233"/>
      <c r="J570" s="234">
        <f>ROUND(I570*H570,2)</f>
        <v>0</v>
      </c>
      <c r="K570" s="235"/>
      <c r="L570" s="236"/>
      <c r="M570" s="237" t="s">
        <v>1</v>
      </c>
      <c r="N570" s="238" t="s">
        <v>42</v>
      </c>
      <c r="O570" s="71"/>
      <c r="P570" s="197">
        <f>O570*H570</f>
        <v>0</v>
      </c>
      <c r="Q570" s="197">
        <v>4.1999999999999997E-3</v>
      </c>
      <c r="R570" s="197">
        <f>Q570*H570</f>
        <v>2.0999999999999999E-3</v>
      </c>
      <c r="S570" s="197">
        <v>0</v>
      </c>
      <c r="T570" s="198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99" t="s">
        <v>285</v>
      </c>
      <c r="AT570" s="199" t="s">
        <v>263</v>
      </c>
      <c r="AU570" s="199" t="s">
        <v>87</v>
      </c>
      <c r="AY570" s="17" t="s">
        <v>152</v>
      </c>
      <c r="BE570" s="200">
        <f>IF(N570="základní",J570,0)</f>
        <v>0</v>
      </c>
      <c r="BF570" s="200">
        <f>IF(N570="snížená",J570,0)</f>
        <v>0</v>
      </c>
      <c r="BG570" s="200">
        <f>IF(N570="zákl. přenesená",J570,0)</f>
        <v>0</v>
      </c>
      <c r="BH570" s="200">
        <f>IF(N570="sníž. přenesená",J570,0)</f>
        <v>0</v>
      </c>
      <c r="BI570" s="200">
        <f>IF(N570="nulová",J570,0)</f>
        <v>0</v>
      </c>
      <c r="BJ570" s="17" t="s">
        <v>85</v>
      </c>
      <c r="BK570" s="200">
        <f>ROUND(I570*H570,2)</f>
        <v>0</v>
      </c>
      <c r="BL570" s="17" t="s">
        <v>235</v>
      </c>
      <c r="BM570" s="199" t="s">
        <v>2592</v>
      </c>
    </row>
    <row r="571" spans="1:65" s="2" customFormat="1" ht="21.75" customHeight="1">
      <c r="A571" s="34"/>
      <c r="B571" s="35"/>
      <c r="C571" s="228" t="s">
        <v>2503</v>
      </c>
      <c r="D571" s="228" t="s">
        <v>263</v>
      </c>
      <c r="E571" s="229" t="s">
        <v>2594</v>
      </c>
      <c r="F571" s="230" t="s">
        <v>2595</v>
      </c>
      <c r="G571" s="231" t="s">
        <v>198</v>
      </c>
      <c r="H571" s="232">
        <v>3</v>
      </c>
      <c r="I571" s="233"/>
      <c r="J571" s="234">
        <f>ROUND(I571*H571,2)</f>
        <v>0</v>
      </c>
      <c r="K571" s="235"/>
      <c r="L571" s="236"/>
      <c r="M571" s="237" t="s">
        <v>1</v>
      </c>
      <c r="N571" s="238" t="s">
        <v>42</v>
      </c>
      <c r="O571" s="71"/>
      <c r="P571" s="197">
        <f>O571*H571</f>
        <v>0</v>
      </c>
      <c r="Q571" s="197">
        <v>2.0000000000000001E-4</v>
      </c>
      <c r="R571" s="197">
        <f>Q571*H571</f>
        <v>6.0000000000000006E-4</v>
      </c>
      <c r="S571" s="197">
        <v>0</v>
      </c>
      <c r="T571" s="198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9" t="s">
        <v>285</v>
      </c>
      <c r="AT571" s="199" t="s">
        <v>263</v>
      </c>
      <c r="AU571" s="199" t="s">
        <v>87</v>
      </c>
      <c r="AY571" s="17" t="s">
        <v>152</v>
      </c>
      <c r="BE571" s="200">
        <f>IF(N571="základní",J571,0)</f>
        <v>0</v>
      </c>
      <c r="BF571" s="200">
        <f>IF(N571="snížená",J571,0)</f>
        <v>0</v>
      </c>
      <c r="BG571" s="200">
        <f>IF(N571="zákl. přenesená",J571,0)</f>
        <v>0</v>
      </c>
      <c r="BH571" s="200">
        <f>IF(N571="sníž. přenesená",J571,0)</f>
        <v>0</v>
      </c>
      <c r="BI571" s="200">
        <f>IF(N571="nulová",J571,0)</f>
        <v>0</v>
      </c>
      <c r="BJ571" s="17" t="s">
        <v>85</v>
      </c>
      <c r="BK571" s="200">
        <f>ROUND(I571*H571,2)</f>
        <v>0</v>
      </c>
      <c r="BL571" s="17" t="s">
        <v>235</v>
      </c>
      <c r="BM571" s="199" t="s">
        <v>2596</v>
      </c>
    </row>
    <row r="572" spans="1:65" s="2" customFormat="1" ht="24.2" customHeight="1">
      <c r="A572" s="34"/>
      <c r="B572" s="35"/>
      <c r="C572" s="187" t="s">
        <v>2507</v>
      </c>
      <c r="D572" s="187" t="s">
        <v>155</v>
      </c>
      <c r="E572" s="188" t="s">
        <v>3922</v>
      </c>
      <c r="F572" s="189" t="s">
        <v>3923</v>
      </c>
      <c r="G572" s="190" t="s">
        <v>307</v>
      </c>
      <c r="H572" s="239"/>
      <c r="I572" s="192"/>
      <c r="J572" s="193">
        <f>ROUND(I572*H572,2)</f>
        <v>0</v>
      </c>
      <c r="K572" s="194"/>
      <c r="L572" s="39"/>
      <c r="M572" s="195" t="s">
        <v>1</v>
      </c>
      <c r="N572" s="196" t="s">
        <v>42</v>
      </c>
      <c r="O572" s="71"/>
      <c r="P572" s="197">
        <f>O572*H572</f>
        <v>0</v>
      </c>
      <c r="Q572" s="197">
        <v>0</v>
      </c>
      <c r="R572" s="197">
        <f>Q572*H572</f>
        <v>0</v>
      </c>
      <c r="S572" s="197">
        <v>0</v>
      </c>
      <c r="T572" s="198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9" t="s">
        <v>235</v>
      </c>
      <c r="AT572" s="199" t="s">
        <v>155</v>
      </c>
      <c r="AU572" s="199" t="s">
        <v>87</v>
      </c>
      <c r="AY572" s="17" t="s">
        <v>152</v>
      </c>
      <c r="BE572" s="200">
        <f>IF(N572="základní",J572,0)</f>
        <v>0</v>
      </c>
      <c r="BF572" s="200">
        <f>IF(N572="snížená",J572,0)</f>
        <v>0</v>
      </c>
      <c r="BG572" s="200">
        <f>IF(N572="zákl. přenesená",J572,0)</f>
        <v>0</v>
      </c>
      <c r="BH572" s="200">
        <f>IF(N572="sníž. přenesená",J572,0)</f>
        <v>0</v>
      </c>
      <c r="BI572" s="200">
        <f>IF(N572="nulová",J572,0)</f>
        <v>0</v>
      </c>
      <c r="BJ572" s="17" t="s">
        <v>85</v>
      </c>
      <c r="BK572" s="200">
        <f>ROUND(I572*H572,2)</f>
        <v>0</v>
      </c>
      <c r="BL572" s="17" t="s">
        <v>235</v>
      </c>
      <c r="BM572" s="199" t="s">
        <v>3924</v>
      </c>
    </row>
    <row r="573" spans="1:65" s="12" customFormat="1" ht="22.9" customHeight="1">
      <c r="B573" s="171"/>
      <c r="C573" s="172"/>
      <c r="D573" s="173" t="s">
        <v>76</v>
      </c>
      <c r="E573" s="185" t="s">
        <v>2601</v>
      </c>
      <c r="F573" s="185" t="s">
        <v>2602</v>
      </c>
      <c r="G573" s="172"/>
      <c r="H573" s="172"/>
      <c r="I573" s="175"/>
      <c r="J573" s="186">
        <f>BK573</f>
        <v>0</v>
      </c>
      <c r="K573" s="172"/>
      <c r="L573" s="177"/>
      <c r="M573" s="178"/>
      <c r="N573" s="179"/>
      <c r="O573" s="179"/>
      <c r="P573" s="180">
        <f>SUM(P574:P602)</f>
        <v>0</v>
      </c>
      <c r="Q573" s="179"/>
      <c r="R573" s="180">
        <f>SUM(R574:R602)</f>
        <v>0.1933636</v>
      </c>
      <c r="S573" s="179"/>
      <c r="T573" s="181">
        <f>SUM(T574:T602)</f>
        <v>0</v>
      </c>
      <c r="AR573" s="182" t="s">
        <v>87</v>
      </c>
      <c r="AT573" s="183" t="s">
        <v>76</v>
      </c>
      <c r="AU573" s="183" t="s">
        <v>85</v>
      </c>
      <c r="AY573" s="182" t="s">
        <v>152</v>
      </c>
      <c r="BK573" s="184">
        <f>SUM(BK574:BK602)</f>
        <v>0</v>
      </c>
    </row>
    <row r="574" spans="1:65" s="2" customFormat="1" ht="16.5" customHeight="1">
      <c r="A574" s="34"/>
      <c r="B574" s="35"/>
      <c r="C574" s="187" t="s">
        <v>2511</v>
      </c>
      <c r="D574" s="187" t="s">
        <v>155</v>
      </c>
      <c r="E574" s="188" t="s">
        <v>2604</v>
      </c>
      <c r="F574" s="189" t="s">
        <v>2605</v>
      </c>
      <c r="G574" s="190" t="s">
        <v>165</v>
      </c>
      <c r="H574" s="191">
        <v>8.48</v>
      </c>
      <c r="I574" s="192"/>
      <c r="J574" s="193">
        <f>ROUND(I574*H574,2)</f>
        <v>0</v>
      </c>
      <c r="K574" s="194"/>
      <c r="L574" s="39"/>
      <c r="M574" s="195" t="s">
        <v>1</v>
      </c>
      <c r="N574" s="196" t="s">
        <v>42</v>
      </c>
      <c r="O574" s="71"/>
      <c r="P574" s="197">
        <f>O574*H574</f>
        <v>0</v>
      </c>
      <c r="Q574" s="197">
        <v>0</v>
      </c>
      <c r="R574" s="197">
        <f>Q574*H574</f>
        <v>0</v>
      </c>
      <c r="S574" s="197">
        <v>0</v>
      </c>
      <c r="T574" s="198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99" t="s">
        <v>235</v>
      </c>
      <c r="AT574" s="199" t="s">
        <v>155</v>
      </c>
      <c r="AU574" s="199" t="s">
        <v>87</v>
      </c>
      <c r="AY574" s="17" t="s">
        <v>152</v>
      </c>
      <c r="BE574" s="200">
        <f>IF(N574="základní",J574,0)</f>
        <v>0</v>
      </c>
      <c r="BF574" s="200">
        <f>IF(N574="snížená",J574,0)</f>
        <v>0</v>
      </c>
      <c r="BG574" s="200">
        <f>IF(N574="zákl. přenesená",J574,0)</f>
        <v>0</v>
      </c>
      <c r="BH574" s="200">
        <f>IF(N574="sníž. přenesená",J574,0)</f>
        <v>0</v>
      </c>
      <c r="BI574" s="200">
        <f>IF(N574="nulová",J574,0)</f>
        <v>0</v>
      </c>
      <c r="BJ574" s="17" t="s">
        <v>85</v>
      </c>
      <c r="BK574" s="200">
        <f>ROUND(I574*H574,2)</f>
        <v>0</v>
      </c>
      <c r="BL574" s="17" t="s">
        <v>235</v>
      </c>
      <c r="BM574" s="199" t="s">
        <v>2606</v>
      </c>
    </row>
    <row r="575" spans="1:65" s="13" customFormat="1" ht="11.25">
      <c r="B575" s="201"/>
      <c r="C575" s="202"/>
      <c r="D575" s="203" t="s">
        <v>161</v>
      </c>
      <c r="E575" s="204" t="s">
        <v>1</v>
      </c>
      <c r="F575" s="205" t="s">
        <v>3925</v>
      </c>
      <c r="G575" s="202"/>
      <c r="H575" s="206">
        <v>8.48</v>
      </c>
      <c r="I575" s="207"/>
      <c r="J575" s="202"/>
      <c r="K575" s="202"/>
      <c r="L575" s="208"/>
      <c r="M575" s="209"/>
      <c r="N575" s="210"/>
      <c r="O575" s="210"/>
      <c r="P575" s="210"/>
      <c r="Q575" s="210"/>
      <c r="R575" s="210"/>
      <c r="S575" s="210"/>
      <c r="T575" s="211"/>
      <c r="AT575" s="212" t="s">
        <v>161</v>
      </c>
      <c r="AU575" s="212" t="s">
        <v>87</v>
      </c>
      <c r="AV575" s="13" t="s">
        <v>87</v>
      </c>
      <c r="AW575" s="13" t="s">
        <v>34</v>
      </c>
      <c r="AX575" s="13" t="s">
        <v>85</v>
      </c>
      <c r="AY575" s="212" t="s">
        <v>152</v>
      </c>
    </row>
    <row r="576" spans="1:65" s="2" customFormat="1" ht="16.5" customHeight="1">
      <c r="A576" s="34"/>
      <c r="B576" s="35"/>
      <c r="C576" s="187" t="s">
        <v>2515</v>
      </c>
      <c r="D576" s="187" t="s">
        <v>155</v>
      </c>
      <c r="E576" s="188" t="s">
        <v>2614</v>
      </c>
      <c r="F576" s="189" t="s">
        <v>2615</v>
      </c>
      <c r="G576" s="190" t="s">
        <v>165</v>
      </c>
      <c r="H576" s="191">
        <v>8.48</v>
      </c>
      <c r="I576" s="192"/>
      <c r="J576" s="193">
        <f>ROUND(I576*H576,2)</f>
        <v>0</v>
      </c>
      <c r="K576" s="194"/>
      <c r="L576" s="39"/>
      <c r="M576" s="195" t="s">
        <v>1</v>
      </c>
      <c r="N576" s="196" t="s">
        <v>42</v>
      </c>
      <c r="O576" s="71"/>
      <c r="P576" s="197">
        <f>O576*H576</f>
        <v>0</v>
      </c>
      <c r="Q576" s="197">
        <v>2.9999999999999997E-4</v>
      </c>
      <c r="R576" s="197">
        <f>Q576*H576</f>
        <v>2.5439999999999998E-3</v>
      </c>
      <c r="S576" s="197">
        <v>0</v>
      </c>
      <c r="T576" s="198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99" t="s">
        <v>235</v>
      </c>
      <c r="AT576" s="199" t="s">
        <v>155</v>
      </c>
      <c r="AU576" s="199" t="s">
        <v>87</v>
      </c>
      <c r="AY576" s="17" t="s">
        <v>152</v>
      </c>
      <c r="BE576" s="200">
        <f>IF(N576="základní",J576,0)</f>
        <v>0</v>
      </c>
      <c r="BF576" s="200">
        <f>IF(N576="snížená",J576,0)</f>
        <v>0</v>
      </c>
      <c r="BG576" s="200">
        <f>IF(N576="zákl. přenesená",J576,0)</f>
        <v>0</v>
      </c>
      <c r="BH576" s="200">
        <f>IF(N576="sníž. přenesená",J576,0)</f>
        <v>0</v>
      </c>
      <c r="BI576" s="200">
        <f>IF(N576="nulová",J576,0)</f>
        <v>0</v>
      </c>
      <c r="BJ576" s="17" t="s">
        <v>85</v>
      </c>
      <c r="BK576" s="200">
        <f>ROUND(I576*H576,2)</f>
        <v>0</v>
      </c>
      <c r="BL576" s="17" t="s">
        <v>235</v>
      </c>
      <c r="BM576" s="199" t="s">
        <v>2616</v>
      </c>
    </row>
    <row r="577" spans="1:65" s="2" customFormat="1" ht="24.2" customHeight="1">
      <c r="A577" s="34"/>
      <c r="B577" s="35"/>
      <c r="C577" s="187" t="s">
        <v>2521</v>
      </c>
      <c r="D577" s="187" t="s">
        <v>155</v>
      </c>
      <c r="E577" s="188" t="s">
        <v>2618</v>
      </c>
      <c r="F577" s="189" t="s">
        <v>2619</v>
      </c>
      <c r="G577" s="190" t="s">
        <v>165</v>
      </c>
      <c r="H577" s="191">
        <v>0.88</v>
      </c>
      <c r="I577" s="192"/>
      <c r="J577" s="193">
        <f>ROUND(I577*H577,2)</f>
        <v>0</v>
      </c>
      <c r="K577" s="194"/>
      <c r="L577" s="39"/>
      <c r="M577" s="195" t="s">
        <v>1</v>
      </c>
      <c r="N577" s="196" t="s">
        <v>42</v>
      </c>
      <c r="O577" s="71"/>
      <c r="P577" s="197">
        <f>O577*H577</f>
        <v>0</v>
      </c>
      <c r="Q577" s="197">
        <v>1.5E-3</v>
      </c>
      <c r="R577" s="197">
        <f>Q577*H577</f>
        <v>1.32E-3</v>
      </c>
      <c r="S577" s="197">
        <v>0</v>
      </c>
      <c r="T577" s="198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99" t="s">
        <v>235</v>
      </c>
      <c r="AT577" s="199" t="s">
        <v>155</v>
      </c>
      <c r="AU577" s="199" t="s">
        <v>87</v>
      </c>
      <c r="AY577" s="17" t="s">
        <v>152</v>
      </c>
      <c r="BE577" s="200">
        <f>IF(N577="základní",J577,0)</f>
        <v>0</v>
      </c>
      <c r="BF577" s="200">
        <f>IF(N577="snížená",J577,0)</f>
        <v>0</v>
      </c>
      <c r="BG577" s="200">
        <f>IF(N577="zákl. přenesená",J577,0)</f>
        <v>0</v>
      </c>
      <c r="BH577" s="200">
        <f>IF(N577="sníž. přenesená",J577,0)</f>
        <v>0</v>
      </c>
      <c r="BI577" s="200">
        <f>IF(N577="nulová",J577,0)</f>
        <v>0</v>
      </c>
      <c r="BJ577" s="17" t="s">
        <v>85</v>
      </c>
      <c r="BK577" s="200">
        <f>ROUND(I577*H577,2)</f>
        <v>0</v>
      </c>
      <c r="BL577" s="17" t="s">
        <v>235</v>
      </c>
      <c r="BM577" s="199" t="s">
        <v>2620</v>
      </c>
    </row>
    <row r="578" spans="1:65" s="13" customFormat="1" ht="11.25">
      <c r="B578" s="201"/>
      <c r="C578" s="202"/>
      <c r="D578" s="203" t="s">
        <v>161</v>
      </c>
      <c r="E578" s="204" t="s">
        <v>1</v>
      </c>
      <c r="F578" s="205" t="s">
        <v>3926</v>
      </c>
      <c r="G578" s="202"/>
      <c r="H578" s="206">
        <v>0.88</v>
      </c>
      <c r="I578" s="207"/>
      <c r="J578" s="202"/>
      <c r="K578" s="202"/>
      <c r="L578" s="208"/>
      <c r="M578" s="209"/>
      <c r="N578" s="210"/>
      <c r="O578" s="210"/>
      <c r="P578" s="210"/>
      <c r="Q578" s="210"/>
      <c r="R578" s="210"/>
      <c r="S578" s="210"/>
      <c r="T578" s="211"/>
      <c r="AT578" s="212" t="s">
        <v>161</v>
      </c>
      <c r="AU578" s="212" t="s">
        <v>87</v>
      </c>
      <c r="AV578" s="13" t="s">
        <v>87</v>
      </c>
      <c r="AW578" s="13" t="s">
        <v>34</v>
      </c>
      <c r="AX578" s="13" t="s">
        <v>85</v>
      </c>
      <c r="AY578" s="212" t="s">
        <v>152</v>
      </c>
    </row>
    <row r="579" spans="1:65" s="2" customFormat="1" ht="24.2" customHeight="1">
      <c r="A579" s="34"/>
      <c r="B579" s="35"/>
      <c r="C579" s="187" t="s">
        <v>2526</v>
      </c>
      <c r="D579" s="187" t="s">
        <v>155</v>
      </c>
      <c r="E579" s="188" t="s">
        <v>2624</v>
      </c>
      <c r="F579" s="189" t="s">
        <v>2625</v>
      </c>
      <c r="G579" s="190" t="s">
        <v>198</v>
      </c>
      <c r="H579" s="191">
        <v>0.8</v>
      </c>
      <c r="I579" s="192"/>
      <c r="J579" s="193">
        <f>ROUND(I579*H579,2)</f>
        <v>0</v>
      </c>
      <c r="K579" s="194"/>
      <c r="L579" s="39"/>
      <c r="M579" s="195" t="s">
        <v>1</v>
      </c>
      <c r="N579" s="196" t="s">
        <v>42</v>
      </c>
      <c r="O579" s="71"/>
      <c r="P579" s="197">
        <f>O579*H579</f>
        <v>0</v>
      </c>
      <c r="Q579" s="197">
        <v>2.7999999999999998E-4</v>
      </c>
      <c r="R579" s="197">
        <f>Q579*H579</f>
        <v>2.24E-4</v>
      </c>
      <c r="S579" s="197">
        <v>0</v>
      </c>
      <c r="T579" s="198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99" t="s">
        <v>235</v>
      </c>
      <c r="AT579" s="199" t="s">
        <v>155</v>
      </c>
      <c r="AU579" s="199" t="s">
        <v>87</v>
      </c>
      <c r="AY579" s="17" t="s">
        <v>152</v>
      </c>
      <c r="BE579" s="200">
        <f>IF(N579="základní",J579,0)</f>
        <v>0</v>
      </c>
      <c r="BF579" s="200">
        <f>IF(N579="snížená",J579,0)</f>
        <v>0</v>
      </c>
      <c r="BG579" s="200">
        <f>IF(N579="zákl. přenesená",J579,0)</f>
        <v>0</v>
      </c>
      <c r="BH579" s="200">
        <f>IF(N579="sníž. přenesená",J579,0)</f>
        <v>0</v>
      </c>
      <c r="BI579" s="200">
        <f>IF(N579="nulová",J579,0)</f>
        <v>0</v>
      </c>
      <c r="BJ579" s="17" t="s">
        <v>85</v>
      </c>
      <c r="BK579" s="200">
        <f>ROUND(I579*H579,2)</f>
        <v>0</v>
      </c>
      <c r="BL579" s="17" t="s">
        <v>235</v>
      </c>
      <c r="BM579" s="199" t="s">
        <v>2626</v>
      </c>
    </row>
    <row r="580" spans="1:65" s="13" customFormat="1" ht="11.25">
      <c r="B580" s="201"/>
      <c r="C580" s="202"/>
      <c r="D580" s="203" t="s">
        <v>161</v>
      </c>
      <c r="E580" s="204" t="s">
        <v>1</v>
      </c>
      <c r="F580" s="205" t="s">
        <v>3927</v>
      </c>
      <c r="G580" s="202"/>
      <c r="H580" s="206">
        <v>0.8</v>
      </c>
      <c r="I580" s="207"/>
      <c r="J580" s="202"/>
      <c r="K580" s="202"/>
      <c r="L580" s="208"/>
      <c r="M580" s="209"/>
      <c r="N580" s="210"/>
      <c r="O580" s="210"/>
      <c r="P580" s="210"/>
      <c r="Q580" s="210"/>
      <c r="R580" s="210"/>
      <c r="S580" s="210"/>
      <c r="T580" s="211"/>
      <c r="AT580" s="212" t="s">
        <v>161</v>
      </c>
      <c r="AU580" s="212" t="s">
        <v>87</v>
      </c>
      <c r="AV580" s="13" t="s">
        <v>87</v>
      </c>
      <c r="AW580" s="13" t="s">
        <v>34</v>
      </c>
      <c r="AX580" s="13" t="s">
        <v>85</v>
      </c>
      <c r="AY580" s="212" t="s">
        <v>152</v>
      </c>
    </row>
    <row r="581" spans="1:65" s="2" customFormat="1" ht="16.5" customHeight="1">
      <c r="A581" s="34"/>
      <c r="B581" s="35"/>
      <c r="C581" s="187" t="s">
        <v>2530</v>
      </c>
      <c r="D581" s="187" t="s">
        <v>155</v>
      </c>
      <c r="E581" s="188" t="s">
        <v>2629</v>
      </c>
      <c r="F581" s="189" t="s">
        <v>2630</v>
      </c>
      <c r="G581" s="190" t="s">
        <v>170</v>
      </c>
      <c r="H581" s="191">
        <v>4</v>
      </c>
      <c r="I581" s="192"/>
      <c r="J581" s="193">
        <f>ROUND(I581*H581,2)</f>
        <v>0</v>
      </c>
      <c r="K581" s="194"/>
      <c r="L581" s="39"/>
      <c r="M581" s="195" t="s">
        <v>1</v>
      </c>
      <c r="N581" s="196" t="s">
        <v>42</v>
      </c>
      <c r="O581" s="71"/>
      <c r="P581" s="197">
        <f>O581*H581</f>
        <v>0</v>
      </c>
      <c r="Q581" s="197">
        <v>2.1000000000000001E-4</v>
      </c>
      <c r="R581" s="197">
        <f>Q581*H581</f>
        <v>8.4000000000000003E-4</v>
      </c>
      <c r="S581" s="197">
        <v>0</v>
      </c>
      <c r="T581" s="198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9" t="s">
        <v>235</v>
      </c>
      <c r="AT581" s="199" t="s">
        <v>155</v>
      </c>
      <c r="AU581" s="199" t="s">
        <v>87</v>
      </c>
      <c r="AY581" s="17" t="s">
        <v>152</v>
      </c>
      <c r="BE581" s="200">
        <f>IF(N581="základní",J581,0)</f>
        <v>0</v>
      </c>
      <c r="BF581" s="200">
        <f>IF(N581="snížená",J581,0)</f>
        <v>0</v>
      </c>
      <c r="BG581" s="200">
        <f>IF(N581="zákl. přenesená",J581,0)</f>
        <v>0</v>
      </c>
      <c r="BH581" s="200">
        <f>IF(N581="sníž. přenesená",J581,0)</f>
        <v>0</v>
      </c>
      <c r="BI581" s="200">
        <f>IF(N581="nulová",J581,0)</f>
        <v>0</v>
      </c>
      <c r="BJ581" s="17" t="s">
        <v>85</v>
      </c>
      <c r="BK581" s="200">
        <f>ROUND(I581*H581,2)</f>
        <v>0</v>
      </c>
      <c r="BL581" s="17" t="s">
        <v>235</v>
      </c>
      <c r="BM581" s="199" t="s">
        <v>2631</v>
      </c>
    </row>
    <row r="582" spans="1:65" s="2" customFormat="1" ht="24.2" customHeight="1">
      <c r="A582" s="34"/>
      <c r="B582" s="35"/>
      <c r="C582" s="187" t="s">
        <v>2535</v>
      </c>
      <c r="D582" s="187" t="s">
        <v>155</v>
      </c>
      <c r="E582" s="188" t="s">
        <v>2637</v>
      </c>
      <c r="F582" s="189" t="s">
        <v>2638</v>
      </c>
      <c r="G582" s="190" t="s">
        <v>198</v>
      </c>
      <c r="H582" s="191">
        <v>4.4000000000000004</v>
      </c>
      <c r="I582" s="192"/>
      <c r="J582" s="193">
        <f>ROUND(I582*H582,2)</f>
        <v>0</v>
      </c>
      <c r="K582" s="194"/>
      <c r="L582" s="39"/>
      <c r="M582" s="195" t="s">
        <v>1</v>
      </c>
      <c r="N582" s="196" t="s">
        <v>42</v>
      </c>
      <c r="O582" s="71"/>
      <c r="P582" s="197">
        <f>O582*H582</f>
        <v>0</v>
      </c>
      <c r="Q582" s="197">
        <v>3.2000000000000003E-4</v>
      </c>
      <c r="R582" s="197">
        <f>Q582*H582</f>
        <v>1.4080000000000002E-3</v>
      </c>
      <c r="S582" s="197">
        <v>0</v>
      </c>
      <c r="T582" s="198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9" t="s">
        <v>235</v>
      </c>
      <c r="AT582" s="199" t="s">
        <v>155</v>
      </c>
      <c r="AU582" s="199" t="s">
        <v>87</v>
      </c>
      <c r="AY582" s="17" t="s">
        <v>152</v>
      </c>
      <c r="BE582" s="200">
        <f>IF(N582="základní",J582,0)</f>
        <v>0</v>
      </c>
      <c r="BF582" s="200">
        <f>IF(N582="snížená",J582,0)</f>
        <v>0</v>
      </c>
      <c r="BG582" s="200">
        <f>IF(N582="zákl. přenesená",J582,0)</f>
        <v>0</v>
      </c>
      <c r="BH582" s="200">
        <f>IF(N582="sníž. přenesená",J582,0)</f>
        <v>0</v>
      </c>
      <c r="BI582" s="200">
        <f>IF(N582="nulová",J582,0)</f>
        <v>0</v>
      </c>
      <c r="BJ582" s="17" t="s">
        <v>85</v>
      </c>
      <c r="BK582" s="200">
        <f>ROUND(I582*H582,2)</f>
        <v>0</v>
      </c>
      <c r="BL582" s="17" t="s">
        <v>235</v>
      </c>
      <c r="BM582" s="199" t="s">
        <v>2639</v>
      </c>
    </row>
    <row r="583" spans="1:65" s="13" customFormat="1" ht="11.25">
      <c r="B583" s="201"/>
      <c r="C583" s="202"/>
      <c r="D583" s="203" t="s">
        <v>161</v>
      </c>
      <c r="E583" s="204" t="s">
        <v>1</v>
      </c>
      <c r="F583" s="205" t="s">
        <v>3928</v>
      </c>
      <c r="G583" s="202"/>
      <c r="H583" s="206">
        <v>4.4000000000000004</v>
      </c>
      <c r="I583" s="207"/>
      <c r="J583" s="202"/>
      <c r="K583" s="202"/>
      <c r="L583" s="208"/>
      <c r="M583" s="209"/>
      <c r="N583" s="210"/>
      <c r="O583" s="210"/>
      <c r="P583" s="210"/>
      <c r="Q583" s="210"/>
      <c r="R583" s="210"/>
      <c r="S583" s="210"/>
      <c r="T583" s="211"/>
      <c r="AT583" s="212" t="s">
        <v>161</v>
      </c>
      <c r="AU583" s="212" t="s">
        <v>87</v>
      </c>
      <c r="AV583" s="13" t="s">
        <v>87</v>
      </c>
      <c r="AW583" s="13" t="s">
        <v>34</v>
      </c>
      <c r="AX583" s="13" t="s">
        <v>85</v>
      </c>
      <c r="AY583" s="212" t="s">
        <v>152</v>
      </c>
    </row>
    <row r="584" spans="1:65" s="2" customFormat="1" ht="33" customHeight="1">
      <c r="A584" s="34"/>
      <c r="B584" s="35"/>
      <c r="C584" s="187" t="s">
        <v>2540</v>
      </c>
      <c r="D584" s="187" t="s">
        <v>155</v>
      </c>
      <c r="E584" s="188" t="s">
        <v>2642</v>
      </c>
      <c r="F584" s="189" t="s">
        <v>2643</v>
      </c>
      <c r="G584" s="190" t="s">
        <v>165</v>
      </c>
      <c r="H584" s="191">
        <v>8.48</v>
      </c>
      <c r="I584" s="192"/>
      <c r="J584" s="193">
        <f>ROUND(I584*H584,2)</f>
        <v>0</v>
      </c>
      <c r="K584" s="194"/>
      <c r="L584" s="39"/>
      <c r="M584" s="195" t="s">
        <v>1</v>
      </c>
      <c r="N584" s="196" t="s">
        <v>42</v>
      </c>
      <c r="O584" s="71"/>
      <c r="P584" s="197">
        <f>O584*H584</f>
        <v>0</v>
      </c>
      <c r="Q584" s="197">
        <v>6.0499999999999998E-3</v>
      </c>
      <c r="R584" s="197">
        <f>Q584*H584</f>
        <v>5.1304000000000002E-2</v>
      </c>
      <c r="S584" s="197">
        <v>0</v>
      </c>
      <c r="T584" s="198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9" t="s">
        <v>235</v>
      </c>
      <c r="AT584" s="199" t="s">
        <v>155</v>
      </c>
      <c r="AU584" s="199" t="s">
        <v>87</v>
      </c>
      <c r="AY584" s="17" t="s">
        <v>152</v>
      </c>
      <c r="BE584" s="200">
        <f>IF(N584="základní",J584,0)</f>
        <v>0</v>
      </c>
      <c r="BF584" s="200">
        <f>IF(N584="snížená",J584,0)</f>
        <v>0</v>
      </c>
      <c r="BG584" s="200">
        <f>IF(N584="zákl. přenesená",J584,0)</f>
        <v>0</v>
      </c>
      <c r="BH584" s="200">
        <f>IF(N584="sníž. přenesená",J584,0)</f>
        <v>0</v>
      </c>
      <c r="BI584" s="200">
        <f>IF(N584="nulová",J584,0)</f>
        <v>0</v>
      </c>
      <c r="BJ584" s="17" t="s">
        <v>85</v>
      </c>
      <c r="BK584" s="200">
        <f>ROUND(I584*H584,2)</f>
        <v>0</v>
      </c>
      <c r="BL584" s="17" t="s">
        <v>235</v>
      </c>
      <c r="BM584" s="199" t="s">
        <v>2644</v>
      </c>
    </row>
    <row r="585" spans="1:65" s="2" customFormat="1" ht="16.5" customHeight="1">
      <c r="A585" s="34"/>
      <c r="B585" s="35"/>
      <c r="C585" s="228" t="s">
        <v>2544</v>
      </c>
      <c r="D585" s="228" t="s">
        <v>263</v>
      </c>
      <c r="E585" s="229" t="s">
        <v>2647</v>
      </c>
      <c r="F585" s="230" t="s">
        <v>2648</v>
      </c>
      <c r="G585" s="231" t="s">
        <v>165</v>
      </c>
      <c r="H585" s="232">
        <v>9.3279999999999994</v>
      </c>
      <c r="I585" s="233"/>
      <c r="J585" s="234">
        <f>ROUND(I585*H585,2)</f>
        <v>0</v>
      </c>
      <c r="K585" s="235"/>
      <c r="L585" s="236"/>
      <c r="M585" s="237" t="s">
        <v>1</v>
      </c>
      <c r="N585" s="238" t="s">
        <v>42</v>
      </c>
      <c r="O585" s="71"/>
      <c r="P585" s="197">
        <f>O585*H585</f>
        <v>0</v>
      </c>
      <c r="Q585" s="197">
        <v>1.29E-2</v>
      </c>
      <c r="R585" s="197">
        <f>Q585*H585</f>
        <v>0.1203312</v>
      </c>
      <c r="S585" s="197">
        <v>0</v>
      </c>
      <c r="T585" s="198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99" t="s">
        <v>285</v>
      </c>
      <c r="AT585" s="199" t="s">
        <v>263</v>
      </c>
      <c r="AU585" s="199" t="s">
        <v>87</v>
      </c>
      <c r="AY585" s="17" t="s">
        <v>152</v>
      </c>
      <c r="BE585" s="200">
        <f>IF(N585="základní",J585,0)</f>
        <v>0</v>
      </c>
      <c r="BF585" s="200">
        <f>IF(N585="snížená",J585,0)</f>
        <v>0</v>
      </c>
      <c r="BG585" s="200">
        <f>IF(N585="zákl. přenesená",J585,0)</f>
        <v>0</v>
      </c>
      <c r="BH585" s="200">
        <f>IF(N585="sníž. přenesená",J585,0)</f>
        <v>0</v>
      </c>
      <c r="BI585" s="200">
        <f>IF(N585="nulová",J585,0)</f>
        <v>0</v>
      </c>
      <c r="BJ585" s="17" t="s">
        <v>85</v>
      </c>
      <c r="BK585" s="200">
        <f>ROUND(I585*H585,2)</f>
        <v>0</v>
      </c>
      <c r="BL585" s="17" t="s">
        <v>235</v>
      </c>
      <c r="BM585" s="199" t="s">
        <v>2649</v>
      </c>
    </row>
    <row r="586" spans="1:65" s="13" customFormat="1" ht="11.25">
      <c r="B586" s="201"/>
      <c r="C586" s="202"/>
      <c r="D586" s="203" t="s">
        <v>161</v>
      </c>
      <c r="E586" s="202"/>
      <c r="F586" s="205" t="s">
        <v>3929</v>
      </c>
      <c r="G586" s="202"/>
      <c r="H586" s="206">
        <v>9.3279999999999994</v>
      </c>
      <c r="I586" s="207"/>
      <c r="J586" s="202"/>
      <c r="K586" s="202"/>
      <c r="L586" s="208"/>
      <c r="M586" s="209"/>
      <c r="N586" s="210"/>
      <c r="O586" s="210"/>
      <c r="P586" s="210"/>
      <c r="Q586" s="210"/>
      <c r="R586" s="210"/>
      <c r="S586" s="210"/>
      <c r="T586" s="211"/>
      <c r="AT586" s="212" t="s">
        <v>161</v>
      </c>
      <c r="AU586" s="212" t="s">
        <v>87</v>
      </c>
      <c r="AV586" s="13" t="s">
        <v>87</v>
      </c>
      <c r="AW586" s="13" t="s">
        <v>4</v>
      </c>
      <c r="AX586" s="13" t="s">
        <v>85</v>
      </c>
      <c r="AY586" s="212" t="s">
        <v>152</v>
      </c>
    </row>
    <row r="587" spans="1:65" s="2" customFormat="1" ht="24.2" customHeight="1">
      <c r="A587" s="34"/>
      <c r="B587" s="35"/>
      <c r="C587" s="187" t="s">
        <v>2550</v>
      </c>
      <c r="D587" s="187" t="s">
        <v>155</v>
      </c>
      <c r="E587" s="188" t="s">
        <v>2661</v>
      </c>
      <c r="F587" s="189" t="s">
        <v>2662</v>
      </c>
      <c r="G587" s="190" t="s">
        <v>165</v>
      </c>
      <c r="H587" s="191">
        <v>8.48</v>
      </c>
      <c r="I587" s="192"/>
      <c r="J587" s="193">
        <f>ROUND(I587*H587,2)</f>
        <v>0</v>
      </c>
      <c r="K587" s="194"/>
      <c r="L587" s="39"/>
      <c r="M587" s="195" t="s">
        <v>1</v>
      </c>
      <c r="N587" s="196" t="s">
        <v>42</v>
      </c>
      <c r="O587" s="71"/>
      <c r="P587" s="197">
        <f>O587*H587</f>
        <v>0</v>
      </c>
      <c r="Q587" s="197">
        <v>9.3000000000000005E-4</v>
      </c>
      <c r="R587" s="197">
        <f>Q587*H587</f>
        <v>7.8864E-3</v>
      </c>
      <c r="S587" s="197">
        <v>0</v>
      </c>
      <c r="T587" s="198">
        <f>S587*H587</f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199" t="s">
        <v>235</v>
      </c>
      <c r="AT587" s="199" t="s">
        <v>155</v>
      </c>
      <c r="AU587" s="199" t="s">
        <v>87</v>
      </c>
      <c r="AY587" s="17" t="s">
        <v>152</v>
      </c>
      <c r="BE587" s="200">
        <f>IF(N587="základní",J587,0)</f>
        <v>0</v>
      </c>
      <c r="BF587" s="200">
        <f>IF(N587="snížená",J587,0)</f>
        <v>0</v>
      </c>
      <c r="BG587" s="200">
        <f>IF(N587="zákl. přenesená",J587,0)</f>
        <v>0</v>
      </c>
      <c r="BH587" s="200">
        <f>IF(N587="sníž. přenesená",J587,0)</f>
        <v>0</v>
      </c>
      <c r="BI587" s="200">
        <f>IF(N587="nulová",J587,0)</f>
        <v>0</v>
      </c>
      <c r="BJ587" s="17" t="s">
        <v>85</v>
      </c>
      <c r="BK587" s="200">
        <f>ROUND(I587*H587,2)</f>
        <v>0</v>
      </c>
      <c r="BL587" s="17" t="s">
        <v>235</v>
      </c>
      <c r="BM587" s="199" t="s">
        <v>2663</v>
      </c>
    </row>
    <row r="588" spans="1:65" s="2" customFormat="1" ht="24.2" customHeight="1">
      <c r="A588" s="34"/>
      <c r="B588" s="35"/>
      <c r="C588" s="187" t="s">
        <v>2556</v>
      </c>
      <c r="D588" s="187" t="s">
        <v>155</v>
      </c>
      <c r="E588" s="188" t="s">
        <v>2665</v>
      </c>
      <c r="F588" s="189" t="s">
        <v>2666</v>
      </c>
      <c r="G588" s="190" t="s">
        <v>165</v>
      </c>
      <c r="H588" s="191">
        <v>8.48</v>
      </c>
      <c r="I588" s="192"/>
      <c r="J588" s="193">
        <f>ROUND(I588*H588,2)</f>
        <v>0</v>
      </c>
      <c r="K588" s="194"/>
      <c r="L588" s="39"/>
      <c r="M588" s="195" t="s">
        <v>1</v>
      </c>
      <c r="N588" s="196" t="s">
        <v>42</v>
      </c>
      <c r="O588" s="71"/>
      <c r="P588" s="197">
        <f>O588*H588</f>
        <v>0</v>
      </c>
      <c r="Q588" s="197">
        <v>0</v>
      </c>
      <c r="R588" s="197">
        <f>Q588*H588</f>
        <v>0</v>
      </c>
      <c r="S588" s="197">
        <v>0</v>
      </c>
      <c r="T588" s="198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99" t="s">
        <v>235</v>
      </c>
      <c r="AT588" s="199" t="s">
        <v>155</v>
      </c>
      <c r="AU588" s="199" t="s">
        <v>87</v>
      </c>
      <c r="AY588" s="17" t="s">
        <v>152</v>
      </c>
      <c r="BE588" s="200">
        <f>IF(N588="základní",J588,0)</f>
        <v>0</v>
      </c>
      <c r="BF588" s="200">
        <f>IF(N588="snížená",J588,0)</f>
        <v>0</v>
      </c>
      <c r="BG588" s="200">
        <f>IF(N588="zákl. přenesená",J588,0)</f>
        <v>0</v>
      </c>
      <c r="BH588" s="200">
        <f>IF(N588="sníž. přenesená",J588,0)</f>
        <v>0</v>
      </c>
      <c r="BI588" s="200">
        <f>IF(N588="nulová",J588,0)</f>
        <v>0</v>
      </c>
      <c r="BJ588" s="17" t="s">
        <v>85</v>
      </c>
      <c r="BK588" s="200">
        <f>ROUND(I588*H588,2)</f>
        <v>0</v>
      </c>
      <c r="BL588" s="17" t="s">
        <v>235</v>
      </c>
      <c r="BM588" s="199" t="s">
        <v>2667</v>
      </c>
    </row>
    <row r="589" spans="1:65" s="2" customFormat="1" ht="24.2" customHeight="1">
      <c r="A589" s="34"/>
      <c r="B589" s="35"/>
      <c r="C589" s="187" t="s">
        <v>2560</v>
      </c>
      <c r="D589" s="187" t="s">
        <v>155</v>
      </c>
      <c r="E589" s="188" t="s">
        <v>2670</v>
      </c>
      <c r="F589" s="189" t="s">
        <v>2671</v>
      </c>
      <c r="G589" s="190" t="s">
        <v>165</v>
      </c>
      <c r="H589" s="191">
        <v>0.25</v>
      </c>
      <c r="I589" s="192"/>
      <c r="J589" s="193">
        <f>ROUND(I589*H589,2)</f>
        <v>0</v>
      </c>
      <c r="K589" s="194"/>
      <c r="L589" s="39"/>
      <c r="M589" s="195" t="s">
        <v>1</v>
      </c>
      <c r="N589" s="196" t="s">
        <v>42</v>
      </c>
      <c r="O589" s="71"/>
      <c r="P589" s="197">
        <f>O589*H589</f>
        <v>0</v>
      </c>
      <c r="Q589" s="197">
        <v>6.3000000000000003E-4</v>
      </c>
      <c r="R589" s="197">
        <f>Q589*H589</f>
        <v>1.5750000000000001E-4</v>
      </c>
      <c r="S589" s="197">
        <v>0</v>
      </c>
      <c r="T589" s="198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99" t="s">
        <v>235</v>
      </c>
      <c r="AT589" s="199" t="s">
        <v>155</v>
      </c>
      <c r="AU589" s="199" t="s">
        <v>87</v>
      </c>
      <c r="AY589" s="17" t="s">
        <v>152</v>
      </c>
      <c r="BE589" s="200">
        <f>IF(N589="základní",J589,0)</f>
        <v>0</v>
      </c>
      <c r="BF589" s="200">
        <f>IF(N589="snížená",J589,0)</f>
        <v>0</v>
      </c>
      <c r="BG589" s="200">
        <f>IF(N589="zákl. přenesená",J589,0)</f>
        <v>0</v>
      </c>
      <c r="BH589" s="200">
        <f>IF(N589="sníž. přenesená",J589,0)</f>
        <v>0</v>
      </c>
      <c r="BI589" s="200">
        <f>IF(N589="nulová",J589,0)</f>
        <v>0</v>
      </c>
      <c r="BJ589" s="17" t="s">
        <v>85</v>
      </c>
      <c r="BK589" s="200">
        <f>ROUND(I589*H589,2)</f>
        <v>0</v>
      </c>
      <c r="BL589" s="17" t="s">
        <v>235</v>
      </c>
      <c r="BM589" s="199" t="s">
        <v>2672</v>
      </c>
    </row>
    <row r="590" spans="1:65" s="13" customFormat="1" ht="11.25">
      <c r="B590" s="201"/>
      <c r="C590" s="202"/>
      <c r="D590" s="203" t="s">
        <v>161</v>
      </c>
      <c r="E590" s="204" t="s">
        <v>1</v>
      </c>
      <c r="F590" s="205" t="s">
        <v>3930</v>
      </c>
      <c r="G590" s="202"/>
      <c r="H590" s="206">
        <v>0.25</v>
      </c>
      <c r="I590" s="207"/>
      <c r="J590" s="202"/>
      <c r="K590" s="202"/>
      <c r="L590" s="208"/>
      <c r="M590" s="209"/>
      <c r="N590" s="210"/>
      <c r="O590" s="210"/>
      <c r="P590" s="210"/>
      <c r="Q590" s="210"/>
      <c r="R590" s="210"/>
      <c r="S590" s="210"/>
      <c r="T590" s="211"/>
      <c r="AT590" s="212" t="s">
        <v>161</v>
      </c>
      <c r="AU590" s="212" t="s">
        <v>87</v>
      </c>
      <c r="AV590" s="13" t="s">
        <v>87</v>
      </c>
      <c r="AW590" s="13" t="s">
        <v>34</v>
      </c>
      <c r="AX590" s="13" t="s">
        <v>85</v>
      </c>
      <c r="AY590" s="212" t="s">
        <v>152</v>
      </c>
    </row>
    <row r="591" spans="1:65" s="2" customFormat="1" ht="24.2" customHeight="1">
      <c r="A591" s="34"/>
      <c r="B591" s="35"/>
      <c r="C591" s="228" t="s">
        <v>2565</v>
      </c>
      <c r="D591" s="228" t="s">
        <v>263</v>
      </c>
      <c r="E591" s="229" t="s">
        <v>2675</v>
      </c>
      <c r="F591" s="230" t="s">
        <v>2676</v>
      </c>
      <c r="G591" s="231" t="s">
        <v>165</v>
      </c>
      <c r="H591" s="232">
        <v>0.27500000000000002</v>
      </c>
      <c r="I591" s="233"/>
      <c r="J591" s="234">
        <f>ROUND(I591*H591,2)</f>
        <v>0</v>
      </c>
      <c r="K591" s="235"/>
      <c r="L591" s="236"/>
      <c r="M591" s="237" t="s">
        <v>1</v>
      </c>
      <c r="N591" s="238" t="s">
        <v>42</v>
      </c>
      <c r="O591" s="71"/>
      <c r="P591" s="197">
        <f>O591*H591</f>
        <v>0</v>
      </c>
      <c r="Q591" s="197">
        <v>7.4999999999999997E-3</v>
      </c>
      <c r="R591" s="197">
        <f>Q591*H591</f>
        <v>2.0625000000000001E-3</v>
      </c>
      <c r="S591" s="197">
        <v>0</v>
      </c>
      <c r="T591" s="198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99" t="s">
        <v>285</v>
      </c>
      <c r="AT591" s="199" t="s">
        <v>263</v>
      </c>
      <c r="AU591" s="199" t="s">
        <v>87</v>
      </c>
      <c r="AY591" s="17" t="s">
        <v>152</v>
      </c>
      <c r="BE591" s="200">
        <f>IF(N591="základní",J591,0)</f>
        <v>0</v>
      </c>
      <c r="BF591" s="200">
        <f>IF(N591="snížená",J591,0)</f>
        <v>0</v>
      </c>
      <c r="BG591" s="200">
        <f>IF(N591="zákl. přenesená",J591,0)</f>
        <v>0</v>
      </c>
      <c r="BH591" s="200">
        <f>IF(N591="sníž. přenesená",J591,0)</f>
        <v>0</v>
      </c>
      <c r="BI591" s="200">
        <f>IF(N591="nulová",J591,0)</f>
        <v>0</v>
      </c>
      <c r="BJ591" s="17" t="s">
        <v>85</v>
      </c>
      <c r="BK591" s="200">
        <f>ROUND(I591*H591,2)</f>
        <v>0</v>
      </c>
      <c r="BL591" s="17" t="s">
        <v>235</v>
      </c>
      <c r="BM591" s="199" t="s">
        <v>2677</v>
      </c>
    </row>
    <row r="592" spans="1:65" s="13" customFormat="1" ht="11.25">
      <c r="B592" s="201"/>
      <c r="C592" s="202"/>
      <c r="D592" s="203" t="s">
        <v>161</v>
      </c>
      <c r="E592" s="202"/>
      <c r="F592" s="205" t="s">
        <v>3931</v>
      </c>
      <c r="G592" s="202"/>
      <c r="H592" s="206">
        <v>0.27500000000000002</v>
      </c>
      <c r="I592" s="207"/>
      <c r="J592" s="202"/>
      <c r="K592" s="202"/>
      <c r="L592" s="208"/>
      <c r="M592" s="209"/>
      <c r="N592" s="210"/>
      <c r="O592" s="210"/>
      <c r="P592" s="210"/>
      <c r="Q592" s="210"/>
      <c r="R592" s="210"/>
      <c r="S592" s="210"/>
      <c r="T592" s="211"/>
      <c r="AT592" s="212" t="s">
        <v>161</v>
      </c>
      <c r="AU592" s="212" t="s">
        <v>87</v>
      </c>
      <c r="AV592" s="13" t="s">
        <v>87</v>
      </c>
      <c r="AW592" s="13" t="s">
        <v>4</v>
      </c>
      <c r="AX592" s="13" t="s">
        <v>85</v>
      </c>
      <c r="AY592" s="212" t="s">
        <v>152</v>
      </c>
    </row>
    <row r="593" spans="1:65" s="2" customFormat="1" ht="21.75" customHeight="1">
      <c r="A593" s="34"/>
      <c r="B593" s="35"/>
      <c r="C593" s="187" t="s">
        <v>2569</v>
      </c>
      <c r="D593" s="187" t="s">
        <v>155</v>
      </c>
      <c r="E593" s="188" t="s">
        <v>2680</v>
      </c>
      <c r="F593" s="189" t="s">
        <v>2681</v>
      </c>
      <c r="G593" s="190" t="s">
        <v>198</v>
      </c>
      <c r="H593" s="191">
        <v>4.5999999999999996</v>
      </c>
      <c r="I593" s="192"/>
      <c r="J593" s="193">
        <f>ROUND(I593*H593,2)</f>
        <v>0</v>
      </c>
      <c r="K593" s="194"/>
      <c r="L593" s="39"/>
      <c r="M593" s="195" t="s">
        <v>1</v>
      </c>
      <c r="N593" s="196" t="s">
        <v>42</v>
      </c>
      <c r="O593" s="71"/>
      <c r="P593" s="197">
        <f>O593*H593</f>
        <v>0</v>
      </c>
      <c r="Q593" s="197">
        <v>5.5000000000000003E-4</v>
      </c>
      <c r="R593" s="197">
        <f>Q593*H593</f>
        <v>2.5300000000000001E-3</v>
      </c>
      <c r="S593" s="197">
        <v>0</v>
      </c>
      <c r="T593" s="198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99" t="s">
        <v>159</v>
      </c>
      <c r="AT593" s="199" t="s">
        <v>155</v>
      </c>
      <c r="AU593" s="199" t="s">
        <v>87</v>
      </c>
      <c r="AY593" s="17" t="s">
        <v>152</v>
      </c>
      <c r="BE593" s="200">
        <f>IF(N593="základní",J593,0)</f>
        <v>0</v>
      </c>
      <c r="BF593" s="200">
        <f>IF(N593="snížená",J593,0)</f>
        <v>0</v>
      </c>
      <c r="BG593" s="200">
        <f>IF(N593="zákl. přenesená",J593,0)</f>
        <v>0</v>
      </c>
      <c r="BH593" s="200">
        <f>IF(N593="sníž. přenesená",J593,0)</f>
        <v>0</v>
      </c>
      <c r="BI593" s="200">
        <f>IF(N593="nulová",J593,0)</f>
        <v>0</v>
      </c>
      <c r="BJ593" s="17" t="s">
        <v>85</v>
      </c>
      <c r="BK593" s="200">
        <f>ROUND(I593*H593,2)</f>
        <v>0</v>
      </c>
      <c r="BL593" s="17" t="s">
        <v>159</v>
      </c>
      <c r="BM593" s="199" t="s">
        <v>2682</v>
      </c>
    </row>
    <row r="594" spans="1:65" s="13" customFormat="1" ht="11.25">
      <c r="B594" s="201"/>
      <c r="C594" s="202"/>
      <c r="D594" s="203" t="s">
        <v>161</v>
      </c>
      <c r="E594" s="204" t="s">
        <v>1</v>
      </c>
      <c r="F594" s="205" t="s">
        <v>3932</v>
      </c>
      <c r="G594" s="202"/>
      <c r="H594" s="206">
        <v>4.5999999999999996</v>
      </c>
      <c r="I594" s="207"/>
      <c r="J594" s="202"/>
      <c r="K594" s="202"/>
      <c r="L594" s="208"/>
      <c r="M594" s="209"/>
      <c r="N594" s="210"/>
      <c r="O594" s="210"/>
      <c r="P594" s="210"/>
      <c r="Q594" s="210"/>
      <c r="R594" s="210"/>
      <c r="S594" s="210"/>
      <c r="T594" s="211"/>
      <c r="AT594" s="212" t="s">
        <v>161</v>
      </c>
      <c r="AU594" s="212" t="s">
        <v>87</v>
      </c>
      <c r="AV594" s="13" t="s">
        <v>87</v>
      </c>
      <c r="AW594" s="13" t="s">
        <v>34</v>
      </c>
      <c r="AX594" s="13" t="s">
        <v>85</v>
      </c>
      <c r="AY594" s="212" t="s">
        <v>152</v>
      </c>
    </row>
    <row r="595" spans="1:65" s="2" customFormat="1" ht="24.2" customHeight="1">
      <c r="A595" s="34"/>
      <c r="B595" s="35"/>
      <c r="C595" s="187" t="s">
        <v>2574</v>
      </c>
      <c r="D595" s="187" t="s">
        <v>155</v>
      </c>
      <c r="E595" s="188" t="s">
        <v>2689</v>
      </c>
      <c r="F595" s="189" t="s">
        <v>2690</v>
      </c>
      <c r="G595" s="190" t="s">
        <v>198</v>
      </c>
      <c r="H595" s="191">
        <v>4.4000000000000004</v>
      </c>
      <c r="I595" s="192"/>
      <c r="J595" s="193">
        <f>ROUND(I595*H595,2)</f>
        <v>0</v>
      </c>
      <c r="K595" s="194"/>
      <c r="L595" s="39"/>
      <c r="M595" s="195" t="s">
        <v>1</v>
      </c>
      <c r="N595" s="196" t="s">
        <v>42</v>
      </c>
      <c r="O595" s="71"/>
      <c r="P595" s="197">
        <f>O595*H595</f>
        <v>0</v>
      </c>
      <c r="Q595" s="197">
        <v>5.0000000000000001E-4</v>
      </c>
      <c r="R595" s="197">
        <f>Q595*H595</f>
        <v>2.2000000000000001E-3</v>
      </c>
      <c r="S595" s="197">
        <v>0</v>
      </c>
      <c r="T595" s="198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9" t="s">
        <v>235</v>
      </c>
      <c r="AT595" s="199" t="s">
        <v>155</v>
      </c>
      <c r="AU595" s="199" t="s">
        <v>87</v>
      </c>
      <c r="AY595" s="17" t="s">
        <v>152</v>
      </c>
      <c r="BE595" s="200">
        <f>IF(N595="základní",J595,0)</f>
        <v>0</v>
      </c>
      <c r="BF595" s="200">
        <f>IF(N595="snížená",J595,0)</f>
        <v>0</v>
      </c>
      <c r="BG595" s="200">
        <f>IF(N595="zákl. přenesená",J595,0)</f>
        <v>0</v>
      </c>
      <c r="BH595" s="200">
        <f>IF(N595="sníž. přenesená",J595,0)</f>
        <v>0</v>
      </c>
      <c r="BI595" s="200">
        <f>IF(N595="nulová",J595,0)</f>
        <v>0</v>
      </c>
      <c r="BJ595" s="17" t="s">
        <v>85</v>
      </c>
      <c r="BK595" s="200">
        <f>ROUND(I595*H595,2)</f>
        <v>0</v>
      </c>
      <c r="BL595" s="17" t="s">
        <v>235</v>
      </c>
      <c r="BM595" s="199" t="s">
        <v>2691</v>
      </c>
    </row>
    <row r="596" spans="1:65" s="13" customFormat="1" ht="11.25">
      <c r="B596" s="201"/>
      <c r="C596" s="202"/>
      <c r="D596" s="203" t="s">
        <v>161</v>
      </c>
      <c r="E596" s="204" t="s">
        <v>1</v>
      </c>
      <c r="F596" s="205" t="s">
        <v>3933</v>
      </c>
      <c r="G596" s="202"/>
      <c r="H596" s="206">
        <v>4.4000000000000004</v>
      </c>
      <c r="I596" s="207"/>
      <c r="J596" s="202"/>
      <c r="K596" s="202"/>
      <c r="L596" s="208"/>
      <c r="M596" s="209"/>
      <c r="N596" s="210"/>
      <c r="O596" s="210"/>
      <c r="P596" s="210"/>
      <c r="Q596" s="210"/>
      <c r="R596" s="210"/>
      <c r="S596" s="210"/>
      <c r="T596" s="211"/>
      <c r="AT596" s="212" t="s">
        <v>161</v>
      </c>
      <c r="AU596" s="212" t="s">
        <v>87</v>
      </c>
      <c r="AV596" s="13" t="s">
        <v>87</v>
      </c>
      <c r="AW596" s="13" t="s">
        <v>34</v>
      </c>
      <c r="AX596" s="13" t="s">
        <v>85</v>
      </c>
      <c r="AY596" s="212" t="s">
        <v>152</v>
      </c>
    </row>
    <row r="597" spans="1:65" s="2" customFormat="1" ht="21.75" customHeight="1">
      <c r="A597" s="34"/>
      <c r="B597" s="35"/>
      <c r="C597" s="187" t="s">
        <v>2579</v>
      </c>
      <c r="D597" s="187" t="s">
        <v>155</v>
      </c>
      <c r="E597" s="188" t="s">
        <v>2694</v>
      </c>
      <c r="F597" s="189" t="s">
        <v>2695</v>
      </c>
      <c r="G597" s="190" t="s">
        <v>198</v>
      </c>
      <c r="H597" s="191">
        <v>4.4000000000000004</v>
      </c>
      <c r="I597" s="192"/>
      <c r="J597" s="193">
        <f t="shared" ref="J597:J602" si="70">ROUND(I597*H597,2)</f>
        <v>0</v>
      </c>
      <c r="K597" s="194"/>
      <c r="L597" s="39"/>
      <c r="M597" s="195" t="s">
        <v>1</v>
      </c>
      <c r="N597" s="196" t="s">
        <v>42</v>
      </c>
      <c r="O597" s="71"/>
      <c r="P597" s="197">
        <f t="shared" ref="P597:P602" si="71">O597*H597</f>
        <v>0</v>
      </c>
      <c r="Q597" s="197">
        <v>3.0000000000000001E-5</v>
      </c>
      <c r="R597" s="197">
        <f t="shared" ref="R597:R602" si="72">Q597*H597</f>
        <v>1.3200000000000001E-4</v>
      </c>
      <c r="S597" s="197">
        <v>0</v>
      </c>
      <c r="T597" s="198">
        <f t="shared" ref="T597:T602" si="73"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99" t="s">
        <v>235</v>
      </c>
      <c r="AT597" s="199" t="s">
        <v>155</v>
      </c>
      <c r="AU597" s="199" t="s">
        <v>87</v>
      </c>
      <c r="AY597" s="17" t="s">
        <v>152</v>
      </c>
      <c r="BE597" s="200">
        <f t="shared" ref="BE597:BE602" si="74">IF(N597="základní",J597,0)</f>
        <v>0</v>
      </c>
      <c r="BF597" s="200">
        <f t="shared" ref="BF597:BF602" si="75">IF(N597="snížená",J597,0)</f>
        <v>0</v>
      </c>
      <c r="BG597" s="200">
        <f t="shared" ref="BG597:BG602" si="76">IF(N597="zákl. přenesená",J597,0)</f>
        <v>0</v>
      </c>
      <c r="BH597" s="200">
        <f t="shared" ref="BH597:BH602" si="77">IF(N597="sníž. přenesená",J597,0)</f>
        <v>0</v>
      </c>
      <c r="BI597" s="200">
        <f t="shared" ref="BI597:BI602" si="78">IF(N597="nulová",J597,0)</f>
        <v>0</v>
      </c>
      <c r="BJ597" s="17" t="s">
        <v>85</v>
      </c>
      <c r="BK597" s="200">
        <f t="shared" ref="BK597:BK602" si="79">ROUND(I597*H597,2)</f>
        <v>0</v>
      </c>
      <c r="BL597" s="17" t="s">
        <v>235</v>
      </c>
      <c r="BM597" s="199" t="s">
        <v>2696</v>
      </c>
    </row>
    <row r="598" spans="1:65" s="2" customFormat="1" ht="16.5" customHeight="1">
      <c r="A598" s="34"/>
      <c r="B598" s="35"/>
      <c r="C598" s="187" t="s">
        <v>2584</v>
      </c>
      <c r="D598" s="187" t="s">
        <v>155</v>
      </c>
      <c r="E598" s="188" t="s">
        <v>2700</v>
      </c>
      <c r="F598" s="189" t="s">
        <v>2701</v>
      </c>
      <c r="G598" s="190" t="s">
        <v>170</v>
      </c>
      <c r="H598" s="191">
        <v>3</v>
      </c>
      <c r="I598" s="192"/>
      <c r="J598" s="193">
        <f t="shared" si="70"/>
        <v>0</v>
      </c>
      <c r="K598" s="194"/>
      <c r="L598" s="39"/>
      <c r="M598" s="195" t="s">
        <v>1</v>
      </c>
      <c r="N598" s="196" t="s">
        <v>42</v>
      </c>
      <c r="O598" s="71"/>
      <c r="P598" s="197">
        <f t="shared" si="71"/>
        <v>0</v>
      </c>
      <c r="Q598" s="197">
        <v>0</v>
      </c>
      <c r="R598" s="197">
        <f t="shared" si="72"/>
        <v>0</v>
      </c>
      <c r="S598" s="197">
        <v>0</v>
      </c>
      <c r="T598" s="198">
        <f t="shared" si="73"/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99" t="s">
        <v>235</v>
      </c>
      <c r="AT598" s="199" t="s">
        <v>155</v>
      </c>
      <c r="AU598" s="199" t="s">
        <v>87</v>
      </c>
      <c r="AY598" s="17" t="s">
        <v>152</v>
      </c>
      <c r="BE598" s="200">
        <f t="shared" si="74"/>
        <v>0</v>
      </c>
      <c r="BF598" s="200">
        <f t="shared" si="75"/>
        <v>0</v>
      </c>
      <c r="BG598" s="200">
        <f t="shared" si="76"/>
        <v>0</v>
      </c>
      <c r="BH598" s="200">
        <f t="shared" si="77"/>
        <v>0</v>
      </c>
      <c r="BI598" s="200">
        <f t="shared" si="78"/>
        <v>0</v>
      </c>
      <c r="BJ598" s="17" t="s">
        <v>85</v>
      </c>
      <c r="BK598" s="200">
        <f t="shared" si="79"/>
        <v>0</v>
      </c>
      <c r="BL598" s="17" t="s">
        <v>235</v>
      </c>
      <c r="BM598" s="199" t="s">
        <v>2702</v>
      </c>
    </row>
    <row r="599" spans="1:65" s="2" customFormat="1" ht="21.75" customHeight="1">
      <c r="A599" s="34"/>
      <c r="B599" s="35"/>
      <c r="C599" s="187" t="s">
        <v>2589</v>
      </c>
      <c r="D599" s="187" t="s">
        <v>155</v>
      </c>
      <c r="E599" s="188" t="s">
        <v>2704</v>
      </c>
      <c r="F599" s="189" t="s">
        <v>2705</v>
      </c>
      <c r="G599" s="190" t="s">
        <v>170</v>
      </c>
      <c r="H599" s="191">
        <v>2</v>
      </c>
      <c r="I599" s="192"/>
      <c r="J599" s="193">
        <f t="shared" si="70"/>
        <v>0</v>
      </c>
      <c r="K599" s="194"/>
      <c r="L599" s="39"/>
      <c r="M599" s="195" t="s">
        <v>1</v>
      </c>
      <c r="N599" s="196" t="s">
        <v>42</v>
      </c>
      <c r="O599" s="71"/>
      <c r="P599" s="197">
        <f t="shared" si="71"/>
        <v>0</v>
      </c>
      <c r="Q599" s="197">
        <v>0</v>
      </c>
      <c r="R599" s="197">
        <f t="shared" si="72"/>
        <v>0</v>
      </c>
      <c r="S599" s="197">
        <v>0</v>
      </c>
      <c r="T599" s="198">
        <f t="shared" si="73"/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9" t="s">
        <v>235</v>
      </c>
      <c r="AT599" s="199" t="s">
        <v>155</v>
      </c>
      <c r="AU599" s="199" t="s">
        <v>87</v>
      </c>
      <c r="AY599" s="17" t="s">
        <v>152</v>
      </c>
      <c r="BE599" s="200">
        <f t="shared" si="74"/>
        <v>0</v>
      </c>
      <c r="BF599" s="200">
        <f t="shared" si="75"/>
        <v>0</v>
      </c>
      <c r="BG599" s="200">
        <f t="shared" si="76"/>
        <v>0</v>
      </c>
      <c r="BH599" s="200">
        <f t="shared" si="77"/>
        <v>0</v>
      </c>
      <c r="BI599" s="200">
        <f t="shared" si="78"/>
        <v>0</v>
      </c>
      <c r="BJ599" s="17" t="s">
        <v>85</v>
      </c>
      <c r="BK599" s="200">
        <f t="shared" si="79"/>
        <v>0</v>
      </c>
      <c r="BL599" s="17" t="s">
        <v>235</v>
      </c>
      <c r="BM599" s="199" t="s">
        <v>2706</v>
      </c>
    </row>
    <row r="600" spans="1:65" s="2" customFormat="1" ht="16.5" customHeight="1">
      <c r="A600" s="34"/>
      <c r="B600" s="35"/>
      <c r="C600" s="187" t="s">
        <v>2593</v>
      </c>
      <c r="D600" s="187" t="s">
        <v>155</v>
      </c>
      <c r="E600" s="188" t="s">
        <v>2708</v>
      </c>
      <c r="F600" s="189" t="s">
        <v>2709</v>
      </c>
      <c r="G600" s="190" t="s">
        <v>170</v>
      </c>
      <c r="H600" s="191">
        <v>1</v>
      </c>
      <c r="I600" s="192"/>
      <c r="J600" s="193">
        <f t="shared" si="70"/>
        <v>0</v>
      </c>
      <c r="K600" s="194"/>
      <c r="L600" s="39"/>
      <c r="M600" s="195" t="s">
        <v>1</v>
      </c>
      <c r="N600" s="196" t="s">
        <v>42</v>
      </c>
      <c r="O600" s="71"/>
      <c r="P600" s="197">
        <f t="shared" si="71"/>
        <v>0</v>
      </c>
      <c r="Q600" s="197">
        <v>0</v>
      </c>
      <c r="R600" s="197">
        <f t="shared" si="72"/>
        <v>0</v>
      </c>
      <c r="S600" s="197">
        <v>0</v>
      </c>
      <c r="T600" s="198">
        <f t="shared" si="73"/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99" t="s">
        <v>235</v>
      </c>
      <c r="AT600" s="199" t="s">
        <v>155</v>
      </c>
      <c r="AU600" s="199" t="s">
        <v>87</v>
      </c>
      <c r="AY600" s="17" t="s">
        <v>152</v>
      </c>
      <c r="BE600" s="200">
        <f t="shared" si="74"/>
        <v>0</v>
      </c>
      <c r="BF600" s="200">
        <f t="shared" si="75"/>
        <v>0</v>
      </c>
      <c r="BG600" s="200">
        <f t="shared" si="76"/>
        <v>0</v>
      </c>
      <c r="BH600" s="200">
        <f t="shared" si="77"/>
        <v>0</v>
      </c>
      <c r="BI600" s="200">
        <f t="shared" si="78"/>
        <v>0</v>
      </c>
      <c r="BJ600" s="17" t="s">
        <v>85</v>
      </c>
      <c r="BK600" s="200">
        <f t="shared" si="79"/>
        <v>0</v>
      </c>
      <c r="BL600" s="17" t="s">
        <v>235</v>
      </c>
      <c r="BM600" s="199" t="s">
        <v>2710</v>
      </c>
    </row>
    <row r="601" spans="1:65" s="2" customFormat="1" ht="24.2" customHeight="1">
      <c r="A601" s="34"/>
      <c r="B601" s="35"/>
      <c r="C601" s="187" t="s">
        <v>2597</v>
      </c>
      <c r="D601" s="187" t="s">
        <v>155</v>
      </c>
      <c r="E601" s="188" t="s">
        <v>2712</v>
      </c>
      <c r="F601" s="189" t="s">
        <v>2713</v>
      </c>
      <c r="G601" s="190" t="s">
        <v>165</v>
      </c>
      <c r="H601" s="191">
        <v>8.48</v>
      </c>
      <c r="I601" s="192"/>
      <c r="J601" s="193">
        <f t="shared" si="70"/>
        <v>0</v>
      </c>
      <c r="K601" s="194"/>
      <c r="L601" s="39"/>
      <c r="M601" s="195" t="s">
        <v>1</v>
      </c>
      <c r="N601" s="196" t="s">
        <v>42</v>
      </c>
      <c r="O601" s="71"/>
      <c r="P601" s="197">
        <f t="shared" si="71"/>
        <v>0</v>
      </c>
      <c r="Q601" s="197">
        <v>5.0000000000000002E-5</v>
      </c>
      <c r="R601" s="197">
        <f t="shared" si="72"/>
        <v>4.2400000000000006E-4</v>
      </c>
      <c r="S601" s="197">
        <v>0</v>
      </c>
      <c r="T601" s="198">
        <f t="shared" si="73"/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9" t="s">
        <v>235</v>
      </c>
      <c r="AT601" s="199" t="s">
        <v>155</v>
      </c>
      <c r="AU601" s="199" t="s">
        <v>87</v>
      </c>
      <c r="AY601" s="17" t="s">
        <v>152</v>
      </c>
      <c r="BE601" s="200">
        <f t="shared" si="74"/>
        <v>0</v>
      </c>
      <c r="BF601" s="200">
        <f t="shared" si="75"/>
        <v>0</v>
      </c>
      <c r="BG601" s="200">
        <f t="shared" si="76"/>
        <v>0</v>
      </c>
      <c r="BH601" s="200">
        <f t="shared" si="77"/>
        <v>0</v>
      </c>
      <c r="BI601" s="200">
        <f t="shared" si="78"/>
        <v>0</v>
      </c>
      <c r="BJ601" s="17" t="s">
        <v>85</v>
      </c>
      <c r="BK601" s="200">
        <f t="shared" si="79"/>
        <v>0</v>
      </c>
      <c r="BL601" s="17" t="s">
        <v>235</v>
      </c>
      <c r="BM601" s="199" t="s">
        <v>2714</v>
      </c>
    </row>
    <row r="602" spans="1:65" s="2" customFormat="1" ht="24.2" customHeight="1">
      <c r="A602" s="34"/>
      <c r="B602" s="35"/>
      <c r="C602" s="187" t="s">
        <v>2603</v>
      </c>
      <c r="D602" s="187" t="s">
        <v>155</v>
      </c>
      <c r="E602" s="188" t="s">
        <v>3934</v>
      </c>
      <c r="F602" s="189" t="s">
        <v>3935</v>
      </c>
      <c r="G602" s="190" t="s">
        <v>307</v>
      </c>
      <c r="H602" s="239"/>
      <c r="I602" s="192"/>
      <c r="J602" s="193">
        <f t="shared" si="70"/>
        <v>0</v>
      </c>
      <c r="K602" s="194"/>
      <c r="L602" s="39"/>
      <c r="M602" s="195" t="s">
        <v>1</v>
      </c>
      <c r="N602" s="196" t="s">
        <v>42</v>
      </c>
      <c r="O602" s="71"/>
      <c r="P602" s="197">
        <f t="shared" si="71"/>
        <v>0</v>
      </c>
      <c r="Q602" s="197">
        <v>0</v>
      </c>
      <c r="R602" s="197">
        <f t="shared" si="72"/>
        <v>0</v>
      </c>
      <c r="S602" s="197">
        <v>0</v>
      </c>
      <c r="T602" s="198">
        <f t="shared" si="73"/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99" t="s">
        <v>235</v>
      </c>
      <c r="AT602" s="199" t="s">
        <v>155</v>
      </c>
      <c r="AU602" s="199" t="s">
        <v>87</v>
      </c>
      <c r="AY602" s="17" t="s">
        <v>152</v>
      </c>
      <c r="BE602" s="200">
        <f t="shared" si="74"/>
        <v>0</v>
      </c>
      <c r="BF602" s="200">
        <f t="shared" si="75"/>
        <v>0</v>
      </c>
      <c r="BG602" s="200">
        <f t="shared" si="76"/>
        <v>0</v>
      </c>
      <c r="BH602" s="200">
        <f t="shared" si="77"/>
        <v>0</v>
      </c>
      <c r="BI602" s="200">
        <f t="shared" si="78"/>
        <v>0</v>
      </c>
      <c r="BJ602" s="17" t="s">
        <v>85</v>
      </c>
      <c r="BK602" s="200">
        <f t="shared" si="79"/>
        <v>0</v>
      </c>
      <c r="BL602" s="17" t="s">
        <v>235</v>
      </c>
      <c r="BM602" s="199" t="s">
        <v>3936</v>
      </c>
    </row>
    <row r="603" spans="1:65" s="12" customFormat="1" ht="22.9" customHeight="1">
      <c r="B603" s="171"/>
      <c r="C603" s="172"/>
      <c r="D603" s="173" t="s">
        <v>76</v>
      </c>
      <c r="E603" s="185" t="s">
        <v>561</v>
      </c>
      <c r="F603" s="185" t="s">
        <v>1148</v>
      </c>
      <c r="G603" s="172"/>
      <c r="H603" s="172"/>
      <c r="I603" s="175"/>
      <c r="J603" s="186">
        <f>BK603</f>
        <v>0</v>
      </c>
      <c r="K603" s="172"/>
      <c r="L603" s="177"/>
      <c r="M603" s="178"/>
      <c r="N603" s="179"/>
      <c r="O603" s="179"/>
      <c r="P603" s="180">
        <f>SUM(P604:P614)</f>
        <v>0</v>
      </c>
      <c r="Q603" s="179"/>
      <c r="R603" s="180">
        <f>SUM(R604:R614)</f>
        <v>1.1785999999999998E-2</v>
      </c>
      <c r="S603" s="179"/>
      <c r="T603" s="181">
        <f>SUM(T604:T614)</f>
        <v>0</v>
      </c>
      <c r="AR603" s="182" t="s">
        <v>87</v>
      </c>
      <c r="AT603" s="183" t="s">
        <v>76</v>
      </c>
      <c r="AU603" s="183" t="s">
        <v>85</v>
      </c>
      <c r="AY603" s="182" t="s">
        <v>152</v>
      </c>
      <c r="BK603" s="184">
        <f>SUM(BK604:BK614)</f>
        <v>0</v>
      </c>
    </row>
    <row r="604" spans="1:65" s="2" customFormat="1" ht="24.2" customHeight="1">
      <c r="A604" s="34"/>
      <c r="B604" s="35"/>
      <c r="C604" s="187" t="s">
        <v>2613</v>
      </c>
      <c r="D604" s="187" t="s">
        <v>155</v>
      </c>
      <c r="E604" s="188" t="s">
        <v>3937</v>
      </c>
      <c r="F604" s="189" t="s">
        <v>3938</v>
      </c>
      <c r="G604" s="190" t="s">
        <v>198</v>
      </c>
      <c r="H604" s="191">
        <v>7.8</v>
      </c>
      <c r="I604" s="192"/>
      <c r="J604" s="193">
        <f>ROUND(I604*H604,2)</f>
        <v>0</v>
      </c>
      <c r="K604" s="194"/>
      <c r="L604" s="39"/>
      <c r="M604" s="195" t="s">
        <v>1</v>
      </c>
      <c r="N604" s="196" t="s">
        <v>42</v>
      </c>
      <c r="O604" s="71"/>
      <c r="P604" s="197">
        <f>O604*H604</f>
        <v>0</v>
      </c>
      <c r="Q604" s="197">
        <v>2.1000000000000001E-4</v>
      </c>
      <c r="R604" s="197">
        <f>Q604*H604</f>
        <v>1.6380000000000001E-3</v>
      </c>
      <c r="S604" s="197">
        <v>0</v>
      </c>
      <c r="T604" s="198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99" t="s">
        <v>235</v>
      </c>
      <c r="AT604" s="199" t="s">
        <v>155</v>
      </c>
      <c r="AU604" s="199" t="s">
        <v>87</v>
      </c>
      <c r="AY604" s="17" t="s">
        <v>152</v>
      </c>
      <c r="BE604" s="200">
        <f>IF(N604="základní",J604,0)</f>
        <v>0</v>
      </c>
      <c r="BF604" s="200">
        <f>IF(N604="snížená",J604,0)</f>
        <v>0</v>
      </c>
      <c r="BG604" s="200">
        <f>IF(N604="zákl. přenesená",J604,0)</f>
        <v>0</v>
      </c>
      <c r="BH604" s="200">
        <f>IF(N604="sníž. přenesená",J604,0)</f>
        <v>0</v>
      </c>
      <c r="BI604" s="200">
        <f>IF(N604="nulová",J604,0)</f>
        <v>0</v>
      </c>
      <c r="BJ604" s="17" t="s">
        <v>85</v>
      </c>
      <c r="BK604" s="200">
        <f>ROUND(I604*H604,2)</f>
        <v>0</v>
      </c>
      <c r="BL604" s="17" t="s">
        <v>235</v>
      </c>
      <c r="BM604" s="199" t="s">
        <v>3939</v>
      </c>
    </row>
    <row r="605" spans="1:65" s="2" customFormat="1" ht="16.5" customHeight="1">
      <c r="A605" s="34"/>
      <c r="B605" s="35"/>
      <c r="C605" s="187" t="s">
        <v>2617</v>
      </c>
      <c r="D605" s="187" t="s">
        <v>155</v>
      </c>
      <c r="E605" s="188" t="s">
        <v>2720</v>
      </c>
      <c r="F605" s="189" t="s">
        <v>2721</v>
      </c>
      <c r="G605" s="190" t="s">
        <v>165</v>
      </c>
      <c r="H605" s="191">
        <v>17.2</v>
      </c>
      <c r="I605" s="192"/>
      <c r="J605" s="193">
        <f>ROUND(I605*H605,2)</f>
        <v>0</v>
      </c>
      <c r="K605" s="194"/>
      <c r="L605" s="39"/>
      <c r="M605" s="195" t="s">
        <v>1</v>
      </c>
      <c r="N605" s="196" t="s">
        <v>42</v>
      </c>
      <c r="O605" s="71"/>
      <c r="P605" s="197">
        <f>O605*H605</f>
        <v>0</v>
      </c>
      <c r="Q605" s="197">
        <v>6.9999999999999994E-5</v>
      </c>
      <c r="R605" s="197">
        <f>Q605*H605</f>
        <v>1.2039999999999998E-3</v>
      </c>
      <c r="S605" s="197">
        <v>0</v>
      </c>
      <c r="T605" s="198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99" t="s">
        <v>235</v>
      </c>
      <c r="AT605" s="199" t="s">
        <v>155</v>
      </c>
      <c r="AU605" s="199" t="s">
        <v>87</v>
      </c>
      <c r="AY605" s="17" t="s">
        <v>152</v>
      </c>
      <c r="BE605" s="200">
        <f>IF(N605="základní",J605,0)</f>
        <v>0</v>
      </c>
      <c r="BF605" s="200">
        <f>IF(N605="snížená",J605,0)</f>
        <v>0</v>
      </c>
      <c r="BG605" s="200">
        <f>IF(N605="zákl. přenesená",J605,0)</f>
        <v>0</v>
      </c>
      <c r="BH605" s="200">
        <f>IF(N605="sníž. přenesená",J605,0)</f>
        <v>0</v>
      </c>
      <c r="BI605" s="200">
        <f>IF(N605="nulová",J605,0)</f>
        <v>0</v>
      </c>
      <c r="BJ605" s="17" t="s">
        <v>85</v>
      </c>
      <c r="BK605" s="200">
        <f>ROUND(I605*H605,2)</f>
        <v>0</v>
      </c>
      <c r="BL605" s="17" t="s">
        <v>235</v>
      </c>
      <c r="BM605" s="199" t="s">
        <v>2722</v>
      </c>
    </row>
    <row r="606" spans="1:65" s="13" customFormat="1" ht="11.25">
      <c r="B606" s="201"/>
      <c r="C606" s="202"/>
      <c r="D606" s="203" t="s">
        <v>161</v>
      </c>
      <c r="E606" s="204" t="s">
        <v>1</v>
      </c>
      <c r="F606" s="205" t="s">
        <v>3940</v>
      </c>
      <c r="G606" s="202"/>
      <c r="H606" s="206">
        <v>7.2</v>
      </c>
      <c r="I606" s="207"/>
      <c r="J606" s="202"/>
      <c r="K606" s="202"/>
      <c r="L606" s="208"/>
      <c r="M606" s="209"/>
      <c r="N606" s="210"/>
      <c r="O606" s="210"/>
      <c r="P606" s="210"/>
      <c r="Q606" s="210"/>
      <c r="R606" s="210"/>
      <c r="S606" s="210"/>
      <c r="T606" s="211"/>
      <c r="AT606" s="212" t="s">
        <v>161</v>
      </c>
      <c r="AU606" s="212" t="s">
        <v>87</v>
      </c>
      <c r="AV606" s="13" t="s">
        <v>87</v>
      </c>
      <c r="AW606" s="13" t="s">
        <v>34</v>
      </c>
      <c r="AX606" s="13" t="s">
        <v>77</v>
      </c>
      <c r="AY606" s="212" t="s">
        <v>152</v>
      </c>
    </row>
    <row r="607" spans="1:65" s="13" customFormat="1" ht="11.25">
      <c r="B607" s="201"/>
      <c r="C607" s="202"/>
      <c r="D607" s="203" t="s">
        <v>161</v>
      </c>
      <c r="E607" s="204" t="s">
        <v>1</v>
      </c>
      <c r="F607" s="205" t="s">
        <v>2724</v>
      </c>
      <c r="G607" s="202"/>
      <c r="H607" s="206">
        <v>10</v>
      </c>
      <c r="I607" s="207"/>
      <c r="J607" s="202"/>
      <c r="K607" s="202"/>
      <c r="L607" s="208"/>
      <c r="M607" s="209"/>
      <c r="N607" s="210"/>
      <c r="O607" s="210"/>
      <c r="P607" s="210"/>
      <c r="Q607" s="210"/>
      <c r="R607" s="210"/>
      <c r="S607" s="210"/>
      <c r="T607" s="211"/>
      <c r="AT607" s="212" t="s">
        <v>161</v>
      </c>
      <c r="AU607" s="212" t="s">
        <v>87</v>
      </c>
      <c r="AV607" s="13" t="s">
        <v>87</v>
      </c>
      <c r="AW607" s="13" t="s">
        <v>34</v>
      </c>
      <c r="AX607" s="13" t="s">
        <v>77</v>
      </c>
      <c r="AY607" s="212" t="s">
        <v>152</v>
      </c>
    </row>
    <row r="608" spans="1:65" s="14" customFormat="1" ht="11.25">
      <c r="B608" s="217"/>
      <c r="C608" s="218"/>
      <c r="D608" s="203" t="s">
        <v>161</v>
      </c>
      <c r="E608" s="219" t="s">
        <v>1</v>
      </c>
      <c r="F608" s="220" t="s">
        <v>203</v>
      </c>
      <c r="G608" s="218"/>
      <c r="H608" s="221">
        <v>17.2</v>
      </c>
      <c r="I608" s="222"/>
      <c r="J608" s="218"/>
      <c r="K608" s="218"/>
      <c r="L608" s="223"/>
      <c r="M608" s="224"/>
      <c r="N608" s="225"/>
      <c r="O608" s="225"/>
      <c r="P608" s="225"/>
      <c r="Q608" s="225"/>
      <c r="R608" s="225"/>
      <c r="S608" s="225"/>
      <c r="T608" s="226"/>
      <c r="AT608" s="227" t="s">
        <v>161</v>
      </c>
      <c r="AU608" s="227" t="s">
        <v>87</v>
      </c>
      <c r="AV608" s="14" t="s">
        <v>159</v>
      </c>
      <c r="AW608" s="14" t="s">
        <v>34</v>
      </c>
      <c r="AX608" s="14" t="s">
        <v>85</v>
      </c>
      <c r="AY608" s="227" t="s">
        <v>152</v>
      </c>
    </row>
    <row r="609" spans="1:65" s="2" customFormat="1" ht="24.2" customHeight="1">
      <c r="A609" s="34"/>
      <c r="B609" s="35"/>
      <c r="C609" s="187" t="s">
        <v>2623</v>
      </c>
      <c r="D609" s="187" t="s">
        <v>155</v>
      </c>
      <c r="E609" s="188" t="s">
        <v>2726</v>
      </c>
      <c r="F609" s="189" t="s">
        <v>2727</v>
      </c>
      <c r="G609" s="190" t="s">
        <v>165</v>
      </c>
      <c r="H609" s="191">
        <v>17.2</v>
      </c>
      <c r="I609" s="192"/>
      <c r="J609" s="193">
        <f t="shared" ref="J609:J614" si="80">ROUND(I609*H609,2)</f>
        <v>0</v>
      </c>
      <c r="K609" s="194"/>
      <c r="L609" s="39"/>
      <c r="M609" s="195" t="s">
        <v>1</v>
      </c>
      <c r="N609" s="196" t="s">
        <v>42</v>
      </c>
      <c r="O609" s="71"/>
      <c r="P609" s="197">
        <f t="shared" ref="P609:P614" si="81">O609*H609</f>
        <v>0</v>
      </c>
      <c r="Q609" s="197">
        <v>8.0000000000000007E-5</v>
      </c>
      <c r="R609" s="197">
        <f t="shared" ref="R609:R614" si="82">Q609*H609</f>
        <v>1.3760000000000001E-3</v>
      </c>
      <c r="S609" s="197">
        <v>0</v>
      </c>
      <c r="T609" s="198">
        <f t="shared" ref="T609:T614" si="83"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9" t="s">
        <v>235</v>
      </c>
      <c r="AT609" s="199" t="s">
        <v>155</v>
      </c>
      <c r="AU609" s="199" t="s">
        <v>87</v>
      </c>
      <c r="AY609" s="17" t="s">
        <v>152</v>
      </c>
      <c r="BE609" s="200">
        <f t="shared" ref="BE609:BE614" si="84">IF(N609="základní",J609,0)</f>
        <v>0</v>
      </c>
      <c r="BF609" s="200">
        <f t="shared" ref="BF609:BF614" si="85">IF(N609="snížená",J609,0)</f>
        <v>0</v>
      </c>
      <c r="BG609" s="200">
        <f t="shared" ref="BG609:BG614" si="86">IF(N609="zákl. přenesená",J609,0)</f>
        <v>0</v>
      </c>
      <c r="BH609" s="200">
        <f t="shared" ref="BH609:BH614" si="87">IF(N609="sníž. přenesená",J609,0)</f>
        <v>0</v>
      </c>
      <c r="BI609" s="200">
        <f t="shared" ref="BI609:BI614" si="88">IF(N609="nulová",J609,0)</f>
        <v>0</v>
      </c>
      <c r="BJ609" s="17" t="s">
        <v>85</v>
      </c>
      <c r="BK609" s="200">
        <f t="shared" ref="BK609:BK614" si="89">ROUND(I609*H609,2)</f>
        <v>0</v>
      </c>
      <c r="BL609" s="17" t="s">
        <v>235</v>
      </c>
      <c r="BM609" s="199" t="s">
        <v>2728</v>
      </c>
    </row>
    <row r="610" spans="1:65" s="2" customFormat="1" ht="16.5" customHeight="1">
      <c r="A610" s="34"/>
      <c r="B610" s="35"/>
      <c r="C610" s="187" t="s">
        <v>2628</v>
      </c>
      <c r="D610" s="187" t="s">
        <v>155</v>
      </c>
      <c r="E610" s="188" t="s">
        <v>2730</v>
      </c>
      <c r="F610" s="189" t="s">
        <v>2731</v>
      </c>
      <c r="G610" s="190" t="s">
        <v>165</v>
      </c>
      <c r="H610" s="191">
        <v>17.2</v>
      </c>
      <c r="I610" s="192"/>
      <c r="J610" s="193">
        <f t="shared" si="80"/>
        <v>0</v>
      </c>
      <c r="K610" s="194"/>
      <c r="L610" s="39"/>
      <c r="M610" s="195" t="s">
        <v>1</v>
      </c>
      <c r="N610" s="196" t="s">
        <v>42</v>
      </c>
      <c r="O610" s="71"/>
      <c r="P610" s="197">
        <f t="shared" si="81"/>
        <v>0</v>
      </c>
      <c r="Q610" s="197">
        <v>0</v>
      </c>
      <c r="R610" s="197">
        <f t="shared" si="82"/>
        <v>0</v>
      </c>
      <c r="S610" s="197">
        <v>0</v>
      </c>
      <c r="T610" s="198">
        <f t="shared" si="83"/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9" t="s">
        <v>235</v>
      </c>
      <c r="AT610" s="199" t="s">
        <v>155</v>
      </c>
      <c r="AU610" s="199" t="s">
        <v>87</v>
      </c>
      <c r="AY610" s="17" t="s">
        <v>152</v>
      </c>
      <c r="BE610" s="200">
        <f t="shared" si="84"/>
        <v>0</v>
      </c>
      <c r="BF610" s="200">
        <f t="shared" si="85"/>
        <v>0</v>
      </c>
      <c r="BG610" s="200">
        <f t="shared" si="86"/>
        <v>0</v>
      </c>
      <c r="BH610" s="200">
        <f t="shared" si="87"/>
        <v>0</v>
      </c>
      <c r="BI610" s="200">
        <f t="shared" si="88"/>
        <v>0</v>
      </c>
      <c r="BJ610" s="17" t="s">
        <v>85</v>
      </c>
      <c r="BK610" s="200">
        <f t="shared" si="89"/>
        <v>0</v>
      </c>
      <c r="BL610" s="17" t="s">
        <v>235</v>
      </c>
      <c r="BM610" s="199" t="s">
        <v>2732</v>
      </c>
    </row>
    <row r="611" spans="1:65" s="2" customFormat="1" ht="24.2" customHeight="1">
      <c r="A611" s="34"/>
      <c r="B611" s="35"/>
      <c r="C611" s="187" t="s">
        <v>1226</v>
      </c>
      <c r="D611" s="187" t="s">
        <v>155</v>
      </c>
      <c r="E611" s="188" t="s">
        <v>2734</v>
      </c>
      <c r="F611" s="189" t="s">
        <v>2735</v>
      </c>
      <c r="G611" s="190" t="s">
        <v>165</v>
      </c>
      <c r="H611" s="191">
        <v>17.2</v>
      </c>
      <c r="I611" s="192"/>
      <c r="J611" s="193">
        <f t="shared" si="80"/>
        <v>0</v>
      </c>
      <c r="K611" s="194"/>
      <c r="L611" s="39"/>
      <c r="M611" s="195" t="s">
        <v>1</v>
      </c>
      <c r="N611" s="196" t="s">
        <v>42</v>
      </c>
      <c r="O611" s="71"/>
      <c r="P611" s="197">
        <f t="shared" si="81"/>
        <v>0</v>
      </c>
      <c r="Q611" s="197">
        <v>6.0000000000000002E-5</v>
      </c>
      <c r="R611" s="197">
        <f t="shared" si="82"/>
        <v>1.0319999999999999E-3</v>
      </c>
      <c r="S611" s="197">
        <v>0</v>
      </c>
      <c r="T611" s="198">
        <f t="shared" si="83"/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99" t="s">
        <v>235</v>
      </c>
      <c r="AT611" s="199" t="s">
        <v>155</v>
      </c>
      <c r="AU611" s="199" t="s">
        <v>87</v>
      </c>
      <c r="AY611" s="17" t="s">
        <v>152</v>
      </c>
      <c r="BE611" s="200">
        <f t="shared" si="84"/>
        <v>0</v>
      </c>
      <c r="BF611" s="200">
        <f t="shared" si="85"/>
        <v>0</v>
      </c>
      <c r="BG611" s="200">
        <f t="shared" si="86"/>
        <v>0</v>
      </c>
      <c r="BH611" s="200">
        <f t="shared" si="87"/>
        <v>0</v>
      </c>
      <c r="BI611" s="200">
        <f t="shared" si="88"/>
        <v>0</v>
      </c>
      <c r="BJ611" s="17" t="s">
        <v>85</v>
      </c>
      <c r="BK611" s="200">
        <f t="shared" si="89"/>
        <v>0</v>
      </c>
      <c r="BL611" s="17" t="s">
        <v>235</v>
      </c>
      <c r="BM611" s="199" t="s">
        <v>2736</v>
      </c>
    </row>
    <row r="612" spans="1:65" s="2" customFormat="1" ht="24.2" customHeight="1">
      <c r="A612" s="34"/>
      <c r="B612" s="35"/>
      <c r="C612" s="187" t="s">
        <v>2636</v>
      </c>
      <c r="D612" s="187" t="s">
        <v>155</v>
      </c>
      <c r="E612" s="188" t="s">
        <v>2738</v>
      </c>
      <c r="F612" s="189" t="s">
        <v>2739</v>
      </c>
      <c r="G612" s="190" t="s">
        <v>165</v>
      </c>
      <c r="H612" s="191">
        <v>17.2</v>
      </c>
      <c r="I612" s="192"/>
      <c r="J612" s="193">
        <f t="shared" si="80"/>
        <v>0</v>
      </c>
      <c r="K612" s="194"/>
      <c r="L612" s="39"/>
      <c r="M612" s="195" t="s">
        <v>1</v>
      </c>
      <c r="N612" s="196" t="s">
        <v>42</v>
      </c>
      <c r="O612" s="71"/>
      <c r="P612" s="197">
        <f t="shared" si="81"/>
        <v>0</v>
      </c>
      <c r="Q612" s="197">
        <v>1.3999999999999999E-4</v>
      </c>
      <c r="R612" s="197">
        <f t="shared" si="82"/>
        <v>2.4079999999999996E-3</v>
      </c>
      <c r="S612" s="197">
        <v>0</v>
      </c>
      <c r="T612" s="198">
        <f t="shared" si="83"/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9" t="s">
        <v>235</v>
      </c>
      <c r="AT612" s="199" t="s">
        <v>155</v>
      </c>
      <c r="AU612" s="199" t="s">
        <v>87</v>
      </c>
      <c r="AY612" s="17" t="s">
        <v>152</v>
      </c>
      <c r="BE612" s="200">
        <f t="shared" si="84"/>
        <v>0</v>
      </c>
      <c r="BF612" s="200">
        <f t="shared" si="85"/>
        <v>0</v>
      </c>
      <c r="BG612" s="200">
        <f t="shared" si="86"/>
        <v>0</v>
      </c>
      <c r="BH612" s="200">
        <f t="shared" si="87"/>
        <v>0</v>
      </c>
      <c r="BI612" s="200">
        <f t="shared" si="88"/>
        <v>0</v>
      </c>
      <c r="BJ612" s="17" t="s">
        <v>85</v>
      </c>
      <c r="BK612" s="200">
        <f t="shared" si="89"/>
        <v>0</v>
      </c>
      <c r="BL612" s="17" t="s">
        <v>235</v>
      </c>
      <c r="BM612" s="199" t="s">
        <v>2740</v>
      </c>
    </row>
    <row r="613" spans="1:65" s="2" customFormat="1" ht="24.2" customHeight="1">
      <c r="A613" s="34"/>
      <c r="B613" s="35"/>
      <c r="C613" s="187" t="s">
        <v>2641</v>
      </c>
      <c r="D613" s="187" t="s">
        <v>155</v>
      </c>
      <c r="E613" s="188" t="s">
        <v>2742</v>
      </c>
      <c r="F613" s="189" t="s">
        <v>2743</v>
      </c>
      <c r="G613" s="190" t="s">
        <v>165</v>
      </c>
      <c r="H613" s="191">
        <v>17.2</v>
      </c>
      <c r="I613" s="192"/>
      <c r="J613" s="193">
        <f t="shared" si="80"/>
        <v>0</v>
      </c>
      <c r="K613" s="194"/>
      <c r="L613" s="39"/>
      <c r="M613" s="195" t="s">
        <v>1</v>
      </c>
      <c r="N613" s="196" t="s">
        <v>42</v>
      </c>
      <c r="O613" s="71"/>
      <c r="P613" s="197">
        <f t="shared" si="81"/>
        <v>0</v>
      </c>
      <c r="Q613" s="197">
        <v>1.2E-4</v>
      </c>
      <c r="R613" s="197">
        <f t="shared" si="82"/>
        <v>2.0639999999999999E-3</v>
      </c>
      <c r="S613" s="197">
        <v>0</v>
      </c>
      <c r="T613" s="198">
        <f t="shared" si="83"/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9" t="s">
        <v>235</v>
      </c>
      <c r="AT613" s="199" t="s">
        <v>155</v>
      </c>
      <c r="AU613" s="199" t="s">
        <v>87</v>
      </c>
      <c r="AY613" s="17" t="s">
        <v>152</v>
      </c>
      <c r="BE613" s="200">
        <f t="shared" si="84"/>
        <v>0</v>
      </c>
      <c r="BF613" s="200">
        <f t="shared" si="85"/>
        <v>0</v>
      </c>
      <c r="BG613" s="200">
        <f t="shared" si="86"/>
        <v>0</v>
      </c>
      <c r="BH613" s="200">
        <f t="shared" si="87"/>
        <v>0</v>
      </c>
      <c r="BI613" s="200">
        <f t="shared" si="88"/>
        <v>0</v>
      </c>
      <c r="BJ613" s="17" t="s">
        <v>85</v>
      </c>
      <c r="BK613" s="200">
        <f t="shared" si="89"/>
        <v>0</v>
      </c>
      <c r="BL613" s="17" t="s">
        <v>235</v>
      </c>
      <c r="BM613" s="199" t="s">
        <v>2744</v>
      </c>
    </row>
    <row r="614" spans="1:65" s="2" customFormat="1" ht="24.2" customHeight="1">
      <c r="A614" s="34"/>
      <c r="B614" s="35"/>
      <c r="C614" s="187" t="s">
        <v>2646</v>
      </c>
      <c r="D614" s="187" t="s">
        <v>155</v>
      </c>
      <c r="E614" s="188" t="s">
        <v>2746</v>
      </c>
      <c r="F614" s="189" t="s">
        <v>2747</v>
      </c>
      <c r="G614" s="190" t="s">
        <v>165</v>
      </c>
      <c r="H614" s="191">
        <v>17.2</v>
      </c>
      <c r="I614" s="192"/>
      <c r="J614" s="193">
        <f t="shared" si="80"/>
        <v>0</v>
      </c>
      <c r="K614" s="194"/>
      <c r="L614" s="39"/>
      <c r="M614" s="195" t="s">
        <v>1</v>
      </c>
      <c r="N614" s="196" t="s">
        <v>42</v>
      </c>
      <c r="O614" s="71"/>
      <c r="P614" s="197">
        <f t="shared" si="81"/>
        <v>0</v>
      </c>
      <c r="Q614" s="197">
        <v>1.2E-4</v>
      </c>
      <c r="R614" s="197">
        <f t="shared" si="82"/>
        <v>2.0639999999999999E-3</v>
      </c>
      <c r="S614" s="197">
        <v>0</v>
      </c>
      <c r="T614" s="198">
        <f t="shared" si="83"/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99" t="s">
        <v>235</v>
      </c>
      <c r="AT614" s="199" t="s">
        <v>155</v>
      </c>
      <c r="AU614" s="199" t="s">
        <v>87</v>
      </c>
      <c r="AY614" s="17" t="s">
        <v>152</v>
      </c>
      <c r="BE614" s="200">
        <f t="shared" si="84"/>
        <v>0</v>
      </c>
      <c r="BF614" s="200">
        <f t="shared" si="85"/>
        <v>0</v>
      </c>
      <c r="BG614" s="200">
        <f t="shared" si="86"/>
        <v>0</v>
      </c>
      <c r="BH614" s="200">
        <f t="shared" si="87"/>
        <v>0</v>
      </c>
      <c r="BI614" s="200">
        <f t="shared" si="88"/>
        <v>0</v>
      </c>
      <c r="BJ614" s="17" t="s">
        <v>85</v>
      </c>
      <c r="BK614" s="200">
        <f t="shared" si="89"/>
        <v>0</v>
      </c>
      <c r="BL614" s="17" t="s">
        <v>235</v>
      </c>
      <c r="BM614" s="199" t="s">
        <v>2748</v>
      </c>
    </row>
    <row r="615" spans="1:65" s="12" customFormat="1" ht="22.9" customHeight="1">
      <c r="B615" s="171"/>
      <c r="C615" s="172"/>
      <c r="D615" s="173" t="s">
        <v>76</v>
      </c>
      <c r="E615" s="185" t="s">
        <v>2749</v>
      </c>
      <c r="F615" s="185" t="s">
        <v>2750</v>
      </c>
      <c r="G615" s="172"/>
      <c r="H615" s="172"/>
      <c r="I615" s="175"/>
      <c r="J615" s="186">
        <f>BK615</f>
        <v>0</v>
      </c>
      <c r="K615" s="172"/>
      <c r="L615" s="177"/>
      <c r="M615" s="178"/>
      <c r="N615" s="179"/>
      <c r="O615" s="179"/>
      <c r="P615" s="180">
        <f>SUM(P616:P655)</f>
        <v>0</v>
      </c>
      <c r="Q615" s="179"/>
      <c r="R615" s="180">
        <f>SUM(R616:R655)</f>
        <v>1.1837287404099999</v>
      </c>
      <c r="S615" s="179"/>
      <c r="T615" s="181">
        <f>SUM(T616:T655)</f>
        <v>0.10179067</v>
      </c>
      <c r="AR615" s="182" t="s">
        <v>87</v>
      </c>
      <c r="AT615" s="183" t="s">
        <v>76</v>
      </c>
      <c r="AU615" s="183" t="s">
        <v>85</v>
      </c>
      <c r="AY615" s="182" t="s">
        <v>152</v>
      </c>
      <c r="BK615" s="184">
        <f>SUM(BK616:BK655)</f>
        <v>0</v>
      </c>
    </row>
    <row r="616" spans="1:65" s="2" customFormat="1" ht="16.5" customHeight="1">
      <c r="A616" s="34"/>
      <c r="B616" s="35"/>
      <c r="C616" s="187" t="s">
        <v>2651</v>
      </c>
      <c r="D616" s="187" t="s">
        <v>155</v>
      </c>
      <c r="E616" s="188" t="s">
        <v>2752</v>
      </c>
      <c r="F616" s="189" t="s">
        <v>2753</v>
      </c>
      <c r="G616" s="190" t="s">
        <v>165</v>
      </c>
      <c r="H616" s="191">
        <v>48.57</v>
      </c>
      <c r="I616" s="192"/>
      <c r="J616" s="193">
        <f>ROUND(I616*H616,2)</f>
        <v>0</v>
      </c>
      <c r="K616" s="194"/>
      <c r="L616" s="39"/>
      <c r="M616" s="195" t="s">
        <v>1</v>
      </c>
      <c r="N616" s="196" t="s">
        <v>42</v>
      </c>
      <c r="O616" s="71"/>
      <c r="P616" s="197">
        <f>O616*H616</f>
        <v>0</v>
      </c>
      <c r="Q616" s="197">
        <v>0</v>
      </c>
      <c r="R616" s="197">
        <f>Q616*H616</f>
        <v>0</v>
      </c>
      <c r="S616" s="197">
        <v>0</v>
      </c>
      <c r="T616" s="198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9" t="s">
        <v>235</v>
      </c>
      <c r="AT616" s="199" t="s">
        <v>155</v>
      </c>
      <c r="AU616" s="199" t="s">
        <v>87</v>
      </c>
      <c r="AY616" s="17" t="s">
        <v>152</v>
      </c>
      <c r="BE616" s="200">
        <f>IF(N616="základní",J616,0)</f>
        <v>0</v>
      </c>
      <c r="BF616" s="200">
        <f>IF(N616="snížená",J616,0)</f>
        <v>0</v>
      </c>
      <c r="BG616" s="200">
        <f>IF(N616="zákl. přenesená",J616,0)</f>
        <v>0</v>
      </c>
      <c r="BH616" s="200">
        <f>IF(N616="sníž. přenesená",J616,0)</f>
        <v>0</v>
      </c>
      <c r="BI616" s="200">
        <f>IF(N616="nulová",J616,0)</f>
        <v>0</v>
      </c>
      <c r="BJ616" s="17" t="s">
        <v>85</v>
      </c>
      <c r="BK616" s="200">
        <f>ROUND(I616*H616,2)</f>
        <v>0</v>
      </c>
      <c r="BL616" s="17" t="s">
        <v>235</v>
      </c>
      <c r="BM616" s="199" t="s">
        <v>2754</v>
      </c>
    </row>
    <row r="617" spans="1:65" s="13" customFormat="1" ht="11.25">
      <c r="B617" s="201"/>
      <c r="C617" s="202"/>
      <c r="D617" s="203" t="s">
        <v>161</v>
      </c>
      <c r="E617" s="204" t="s">
        <v>1</v>
      </c>
      <c r="F617" s="205" t="s">
        <v>3941</v>
      </c>
      <c r="G617" s="202"/>
      <c r="H617" s="206">
        <v>48.57</v>
      </c>
      <c r="I617" s="207"/>
      <c r="J617" s="202"/>
      <c r="K617" s="202"/>
      <c r="L617" s="208"/>
      <c r="M617" s="209"/>
      <c r="N617" s="210"/>
      <c r="O617" s="210"/>
      <c r="P617" s="210"/>
      <c r="Q617" s="210"/>
      <c r="R617" s="210"/>
      <c r="S617" s="210"/>
      <c r="T617" s="211"/>
      <c r="AT617" s="212" t="s">
        <v>161</v>
      </c>
      <c r="AU617" s="212" t="s">
        <v>87</v>
      </c>
      <c r="AV617" s="13" t="s">
        <v>87</v>
      </c>
      <c r="AW617" s="13" t="s">
        <v>34</v>
      </c>
      <c r="AX617" s="13" t="s">
        <v>85</v>
      </c>
      <c r="AY617" s="212" t="s">
        <v>152</v>
      </c>
    </row>
    <row r="618" spans="1:65" s="2" customFormat="1" ht="16.5" customHeight="1">
      <c r="A618" s="34"/>
      <c r="B618" s="35"/>
      <c r="C618" s="228" t="s">
        <v>2655</v>
      </c>
      <c r="D618" s="228" t="s">
        <v>263</v>
      </c>
      <c r="E618" s="229" t="s">
        <v>2756</v>
      </c>
      <c r="F618" s="230" t="s">
        <v>2757</v>
      </c>
      <c r="G618" s="231" t="s">
        <v>165</v>
      </c>
      <c r="H618" s="232">
        <v>50.999000000000002</v>
      </c>
      <c r="I618" s="233"/>
      <c r="J618" s="234">
        <f>ROUND(I618*H618,2)</f>
        <v>0</v>
      </c>
      <c r="K618" s="235"/>
      <c r="L618" s="236"/>
      <c r="M618" s="237" t="s">
        <v>1</v>
      </c>
      <c r="N618" s="238" t="s">
        <v>42</v>
      </c>
      <c r="O618" s="71"/>
      <c r="P618" s="197">
        <f>O618*H618</f>
        <v>0</v>
      </c>
      <c r="Q618" s="197">
        <v>0</v>
      </c>
      <c r="R618" s="197">
        <f>Q618*H618</f>
        <v>0</v>
      </c>
      <c r="S618" s="197">
        <v>0</v>
      </c>
      <c r="T618" s="198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99" t="s">
        <v>285</v>
      </c>
      <c r="AT618" s="199" t="s">
        <v>263</v>
      </c>
      <c r="AU618" s="199" t="s">
        <v>87</v>
      </c>
      <c r="AY618" s="17" t="s">
        <v>152</v>
      </c>
      <c r="BE618" s="200">
        <f>IF(N618="základní",J618,0)</f>
        <v>0</v>
      </c>
      <c r="BF618" s="200">
        <f>IF(N618="snížená",J618,0)</f>
        <v>0</v>
      </c>
      <c r="BG618" s="200">
        <f>IF(N618="zákl. přenesená",J618,0)</f>
        <v>0</v>
      </c>
      <c r="BH618" s="200">
        <f>IF(N618="sníž. přenesená",J618,0)</f>
        <v>0</v>
      </c>
      <c r="BI618" s="200">
        <f>IF(N618="nulová",J618,0)</f>
        <v>0</v>
      </c>
      <c r="BJ618" s="17" t="s">
        <v>85</v>
      </c>
      <c r="BK618" s="200">
        <f>ROUND(I618*H618,2)</f>
        <v>0</v>
      </c>
      <c r="BL618" s="17" t="s">
        <v>235</v>
      </c>
      <c r="BM618" s="199" t="s">
        <v>2758</v>
      </c>
    </row>
    <row r="619" spans="1:65" s="13" customFormat="1" ht="11.25">
      <c r="B619" s="201"/>
      <c r="C619" s="202"/>
      <c r="D619" s="203" t="s">
        <v>161</v>
      </c>
      <c r="E619" s="202"/>
      <c r="F619" s="205" t="s">
        <v>3942</v>
      </c>
      <c r="G619" s="202"/>
      <c r="H619" s="206">
        <v>50.999000000000002</v>
      </c>
      <c r="I619" s="207"/>
      <c r="J619" s="202"/>
      <c r="K619" s="202"/>
      <c r="L619" s="208"/>
      <c r="M619" s="209"/>
      <c r="N619" s="210"/>
      <c r="O619" s="210"/>
      <c r="P619" s="210"/>
      <c r="Q619" s="210"/>
      <c r="R619" s="210"/>
      <c r="S619" s="210"/>
      <c r="T619" s="211"/>
      <c r="AT619" s="212" t="s">
        <v>161</v>
      </c>
      <c r="AU619" s="212" t="s">
        <v>87</v>
      </c>
      <c r="AV619" s="13" t="s">
        <v>87</v>
      </c>
      <c r="AW619" s="13" t="s">
        <v>4</v>
      </c>
      <c r="AX619" s="13" t="s">
        <v>85</v>
      </c>
      <c r="AY619" s="212" t="s">
        <v>152</v>
      </c>
    </row>
    <row r="620" spans="1:65" s="2" customFormat="1" ht="24.2" customHeight="1">
      <c r="A620" s="34"/>
      <c r="B620" s="35"/>
      <c r="C620" s="187" t="s">
        <v>2660</v>
      </c>
      <c r="D620" s="187" t="s">
        <v>155</v>
      </c>
      <c r="E620" s="188" t="s">
        <v>2761</v>
      </c>
      <c r="F620" s="189" t="s">
        <v>2762</v>
      </c>
      <c r="G620" s="190" t="s">
        <v>165</v>
      </c>
      <c r="H620" s="191">
        <v>26.8</v>
      </c>
      <c r="I620" s="192"/>
      <c r="J620" s="193">
        <f>ROUND(I620*H620,2)</f>
        <v>0</v>
      </c>
      <c r="K620" s="194"/>
      <c r="L620" s="39"/>
      <c r="M620" s="195" t="s">
        <v>1</v>
      </c>
      <c r="N620" s="196" t="s">
        <v>42</v>
      </c>
      <c r="O620" s="71"/>
      <c r="P620" s="197">
        <f>O620*H620</f>
        <v>0</v>
      </c>
      <c r="Q620" s="197">
        <v>0</v>
      </c>
      <c r="R620" s="197">
        <f>Q620*H620</f>
        <v>0</v>
      </c>
      <c r="S620" s="197">
        <v>0</v>
      </c>
      <c r="T620" s="198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99" t="s">
        <v>235</v>
      </c>
      <c r="AT620" s="199" t="s">
        <v>155</v>
      </c>
      <c r="AU620" s="199" t="s">
        <v>87</v>
      </c>
      <c r="AY620" s="17" t="s">
        <v>152</v>
      </c>
      <c r="BE620" s="200">
        <f>IF(N620="základní",J620,0)</f>
        <v>0</v>
      </c>
      <c r="BF620" s="200">
        <f>IF(N620="snížená",J620,0)</f>
        <v>0</v>
      </c>
      <c r="BG620" s="200">
        <f>IF(N620="zákl. přenesená",J620,0)</f>
        <v>0</v>
      </c>
      <c r="BH620" s="200">
        <f>IF(N620="sníž. přenesená",J620,0)</f>
        <v>0</v>
      </c>
      <c r="BI620" s="200">
        <f>IF(N620="nulová",J620,0)</f>
        <v>0</v>
      </c>
      <c r="BJ620" s="17" t="s">
        <v>85</v>
      </c>
      <c r="BK620" s="200">
        <f>ROUND(I620*H620,2)</f>
        <v>0</v>
      </c>
      <c r="BL620" s="17" t="s">
        <v>235</v>
      </c>
      <c r="BM620" s="199" t="s">
        <v>2763</v>
      </c>
    </row>
    <row r="621" spans="1:65" s="13" customFormat="1" ht="11.25">
      <c r="B621" s="201"/>
      <c r="C621" s="202"/>
      <c r="D621" s="203" t="s">
        <v>161</v>
      </c>
      <c r="E621" s="204" t="s">
        <v>1</v>
      </c>
      <c r="F621" s="205" t="s">
        <v>3528</v>
      </c>
      <c r="G621" s="202"/>
      <c r="H621" s="206">
        <v>6</v>
      </c>
      <c r="I621" s="207"/>
      <c r="J621" s="202"/>
      <c r="K621" s="202"/>
      <c r="L621" s="208"/>
      <c r="M621" s="209"/>
      <c r="N621" s="210"/>
      <c r="O621" s="210"/>
      <c r="P621" s="210"/>
      <c r="Q621" s="210"/>
      <c r="R621" s="210"/>
      <c r="S621" s="210"/>
      <c r="T621" s="211"/>
      <c r="AT621" s="212" t="s">
        <v>161</v>
      </c>
      <c r="AU621" s="212" t="s">
        <v>87</v>
      </c>
      <c r="AV621" s="13" t="s">
        <v>87</v>
      </c>
      <c r="AW621" s="13" t="s">
        <v>34</v>
      </c>
      <c r="AX621" s="13" t="s">
        <v>77</v>
      </c>
      <c r="AY621" s="212" t="s">
        <v>152</v>
      </c>
    </row>
    <row r="622" spans="1:65" s="13" customFormat="1" ht="11.25">
      <c r="B622" s="201"/>
      <c r="C622" s="202"/>
      <c r="D622" s="203" t="s">
        <v>161</v>
      </c>
      <c r="E622" s="204" t="s">
        <v>1</v>
      </c>
      <c r="F622" s="205" t="s">
        <v>3529</v>
      </c>
      <c r="G622" s="202"/>
      <c r="H622" s="206">
        <v>2.8</v>
      </c>
      <c r="I622" s="207"/>
      <c r="J622" s="202"/>
      <c r="K622" s="202"/>
      <c r="L622" s="208"/>
      <c r="M622" s="209"/>
      <c r="N622" s="210"/>
      <c r="O622" s="210"/>
      <c r="P622" s="210"/>
      <c r="Q622" s="210"/>
      <c r="R622" s="210"/>
      <c r="S622" s="210"/>
      <c r="T622" s="211"/>
      <c r="AT622" s="212" t="s">
        <v>161</v>
      </c>
      <c r="AU622" s="212" t="s">
        <v>87</v>
      </c>
      <c r="AV622" s="13" t="s">
        <v>87</v>
      </c>
      <c r="AW622" s="13" t="s">
        <v>34</v>
      </c>
      <c r="AX622" s="13" t="s">
        <v>77</v>
      </c>
      <c r="AY622" s="212" t="s">
        <v>152</v>
      </c>
    </row>
    <row r="623" spans="1:65" s="13" customFormat="1" ht="11.25">
      <c r="B623" s="201"/>
      <c r="C623" s="202"/>
      <c r="D623" s="203" t="s">
        <v>161</v>
      </c>
      <c r="E623" s="204" t="s">
        <v>1</v>
      </c>
      <c r="F623" s="205" t="s">
        <v>3530</v>
      </c>
      <c r="G623" s="202"/>
      <c r="H623" s="206">
        <v>18</v>
      </c>
      <c r="I623" s="207"/>
      <c r="J623" s="202"/>
      <c r="K623" s="202"/>
      <c r="L623" s="208"/>
      <c r="M623" s="209"/>
      <c r="N623" s="210"/>
      <c r="O623" s="210"/>
      <c r="P623" s="210"/>
      <c r="Q623" s="210"/>
      <c r="R623" s="210"/>
      <c r="S623" s="210"/>
      <c r="T623" s="211"/>
      <c r="AT623" s="212" t="s">
        <v>161</v>
      </c>
      <c r="AU623" s="212" t="s">
        <v>87</v>
      </c>
      <c r="AV623" s="13" t="s">
        <v>87</v>
      </c>
      <c r="AW623" s="13" t="s">
        <v>34</v>
      </c>
      <c r="AX623" s="13" t="s">
        <v>77</v>
      </c>
      <c r="AY623" s="212" t="s">
        <v>152</v>
      </c>
    </row>
    <row r="624" spans="1:65" s="14" customFormat="1" ht="11.25">
      <c r="B624" s="217"/>
      <c r="C624" s="218"/>
      <c r="D624" s="203" t="s">
        <v>161</v>
      </c>
      <c r="E624" s="219" t="s">
        <v>1</v>
      </c>
      <c r="F624" s="220" t="s">
        <v>203</v>
      </c>
      <c r="G624" s="218"/>
      <c r="H624" s="221">
        <v>26.8</v>
      </c>
      <c r="I624" s="222"/>
      <c r="J624" s="218"/>
      <c r="K624" s="218"/>
      <c r="L624" s="223"/>
      <c r="M624" s="224"/>
      <c r="N624" s="225"/>
      <c r="O624" s="225"/>
      <c r="P624" s="225"/>
      <c r="Q624" s="225"/>
      <c r="R624" s="225"/>
      <c r="S624" s="225"/>
      <c r="T624" s="226"/>
      <c r="AT624" s="227" t="s">
        <v>161</v>
      </c>
      <c r="AU624" s="227" t="s">
        <v>87</v>
      </c>
      <c r="AV624" s="14" t="s">
        <v>159</v>
      </c>
      <c r="AW624" s="14" t="s">
        <v>34</v>
      </c>
      <c r="AX624" s="14" t="s">
        <v>85</v>
      </c>
      <c r="AY624" s="227" t="s">
        <v>152</v>
      </c>
    </row>
    <row r="625" spans="1:65" s="2" customFormat="1" ht="16.5" customHeight="1">
      <c r="A625" s="34"/>
      <c r="B625" s="35"/>
      <c r="C625" s="228" t="s">
        <v>2664</v>
      </c>
      <c r="D625" s="228" t="s">
        <v>263</v>
      </c>
      <c r="E625" s="229" t="s">
        <v>2756</v>
      </c>
      <c r="F625" s="230" t="s">
        <v>2757</v>
      </c>
      <c r="G625" s="231" t="s">
        <v>165</v>
      </c>
      <c r="H625" s="232">
        <v>28.14</v>
      </c>
      <c r="I625" s="233"/>
      <c r="J625" s="234">
        <f>ROUND(I625*H625,2)</f>
        <v>0</v>
      </c>
      <c r="K625" s="235"/>
      <c r="L625" s="236"/>
      <c r="M625" s="237" t="s">
        <v>1</v>
      </c>
      <c r="N625" s="238" t="s">
        <v>42</v>
      </c>
      <c r="O625" s="71"/>
      <c r="P625" s="197">
        <f>O625*H625</f>
        <v>0</v>
      </c>
      <c r="Q625" s="197">
        <v>0</v>
      </c>
      <c r="R625" s="197">
        <f>Q625*H625</f>
        <v>0</v>
      </c>
      <c r="S625" s="197">
        <v>0</v>
      </c>
      <c r="T625" s="198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9" t="s">
        <v>285</v>
      </c>
      <c r="AT625" s="199" t="s">
        <v>263</v>
      </c>
      <c r="AU625" s="199" t="s">
        <v>87</v>
      </c>
      <c r="AY625" s="17" t="s">
        <v>152</v>
      </c>
      <c r="BE625" s="200">
        <f>IF(N625="základní",J625,0)</f>
        <v>0</v>
      </c>
      <c r="BF625" s="200">
        <f>IF(N625="snížená",J625,0)</f>
        <v>0</v>
      </c>
      <c r="BG625" s="200">
        <f>IF(N625="zákl. přenesená",J625,0)</f>
        <v>0</v>
      </c>
      <c r="BH625" s="200">
        <f>IF(N625="sníž. přenesená",J625,0)</f>
        <v>0</v>
      </c>
      <c r="BI625" s="200">
        <f>IF(N625="nulová",J625,0)</f>
        <v>0</v>
      </c>
      <c r="BJ625" s="17" t="s">
        <v>85</v>
      </c>
      <c r="BK625" s="200">
        <f>ROUND(I625*H625,2)</f>
        <v>0</v>
      </c>
      <c r="BL625" s="17" t="s">
        <v>235</v>
      </c>
      <c r="BM625" s="199" t="s">
        <v>2766</v>
      </c>
    </row>
    <row r="626" spans="1:65" s="13" customFormat="1" ht="11.25">
      <c r="B626" s="201"/>
      <c r="C626" s="202"/>
      <c r="D626" s="203" t="s">
        <v>161</v>
      </c>
      <c r="E626" s="202"/>
      <c r="F626" s="205" t="s">
        <v>3943</v>
      </c>
      <c r="G626" s="202"/>
      <c r="H626" s="206">
        <v>28.14</v>
      </c>
      <c r="I626" s="207"/>
      <c r="J626" s="202"/>
      <c r="K626" s="202"/>
      <c r="L626" s="208"/>
      <c r="M626" s="209"/>
      <c r="N626" s="210"/>
      <c r="O626" s="210"/>
      <c r="P626" s="210"/>
      <c r="Q626" s="210"/>
      <c r="R626" s="210"/>
      <c r="S626" s="210"/>
      <c r="T626" s="211"/>
      <c r="AT626" s="212" t="s">
        <v>161</v>
      </c>
      <c r="AU626" s="212" t="s">
        <v>87</v>
      </c>
      <c r="AV626" s="13" t="s">
        <v>87</v>
      </c>
      <c r="AW626" s="13" t="s">
        <v>4</v>
      </c>
      <c r="AX626" s="13" t="s">
        <v>85</v>
      </c>
      <c r="AY626" s="212" t="s">
        <v>152</v>
      </c>
    </row>
    <row r="627" spans="1:65" s="2" customFormat="1" ht="24.2" customHeight="1">
      <c r="A627" s="34"/>
      <c r="B627" s="35"/>
      <c r="C627" s="187" t="s">
        <v>2669</v>
      </c>
      <c r="D627" s="187" t="s">
        <v>155</v>
      </c>
      <c r="E627" s="188" t="s">
        <v>3489</v>
      </c>
      <c r="F627" s="189" t="s">
        <v>3944</v>
      </c>
      <c r="G627" s="190" t="s">
        <v>165</v>
      </c>
      <c r="H627" s="191">
        <v>186.047</v>
      </c>
      <c r="I627" s="192"/>
      <c r="J627" s="193">
        <f>ROUND(I627*H627,2)</f>
        <v>0</v>
      </c>
      <c r="K627" s="194"/>
      <c r="L627" s="39"/>
      <c r="M627" s="195" t="s">
        <v>1</v>
      </c>
      <c r="N627" s="196" t="s">
        <v>42</v>
      </c>
      <c r="O627" s="71"/>
      <c r="P627" s="197">
        <f>O627*H627</f>
        <v>0</v>
      </c>
      <c r="Q627" s="197">
        <v>1E-3</v>
      </c>
      <c r="R627" s="197">
        <f>Q627*H627</f>
        <v>0.18604699999999999</v>
      </c>
      <c r="S627" s="197">
        <v>3.1E-4</v>
      </c>
      <c r="T627" s="198">
        <f>S627*H627</f>
        <v>5.7674570000000001E-2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99" t="s">
        <v>235</v>
      </c>
      <c r="AT627" s="199" t="s">
        <v>155</v>
      </c>
      <c r="AU627" s="199" t="s">
        <v>87</v>
      </c>
      <c r="AY627" s="17" t="s">
        <v>152</v>
      </c>
      <c r="BE627" s="200">
        <f>IF(N627="základní",J627,0)</f>
        <v>0</v>
      </c>
      <c r="BF627" s="200">
        <f>IF(N627="snížená",J627,0)</f>
        <v>0</v>
      </c>
      <c r="BG627" s="200">
        <f>IF(N627="zákl. přenesená",J627,0)</f>
        <v>0</v>
      </c>
      <c r="BH627" s="200">
        <f>IF(N627="sníž. přenesená",J627,0)</f>
        <v>0</v>
      </c>
      <c r="BI627" s="200">
        <f>IF(N627="nulová",J627,0)</f>
        <v>0</v>
      </c>
      <c r="BJ627" s="17" t="s">
        <v>85</v>
      </c>
      <c r="BK627" s="200">
        <f>ROUND(I627*H627,2)</f>
        <v>0</v>
      </c>
      <c r="BL627" s="17" t="s">
        <v>235</v>
      </c>
      <c r="BM627" s="199" t="s">
        <v>3945</v>
      </c>
    </row>
    <row r="628" spans="1:65" s="13" customFormat="1" ht="11.25">
      <c r="B628" s="201"/>
      <c r="C628" s="202"/>
      <c r="D628" s="203" t="s">
        <v>161</v>
      </c>
      <c r="E628" s="204" t="s">
        <v>1</v>
      </c>
      <c r="F628" s="205" t="s">
        <v>3535</v>
      </c>
      <c r="G628" s="202"/>
      <c r="H628" s="206">
        <v>152</v>
      </c>
      <c r="I628" s="207"/>
      <c r="J628" s="202"/>
      <c r="K628" s="202"/>
      <c r="L628" s="208"/>
      <c r="M628" s="209"/>
      <c r="N628" s="210"/>
      <c r="O628" s="210"/>
      <c r="P628" s="210"/>
      <c r="Q628" s="210"/>
      <c r="R628" s="210"/>
      <c r="S628" s="210"/>
      <c r="T628" s="211"/>
      <c r="AT628" s="212" t="s">
        <v>161</v>
      </c>
      <c r="AU628" s="212" t="s">
        <v>87</v>
      </c>
      <c r="AV628" s="13" t="s">
        <v>87</v>
      </c>
      <c r="AW628" s="13" t="s">
        <v>34</v>
      </c>
      <c r="AX628" s="13" t="s">
        <v>77</v>
      </c>
      <c r="AY628" s="212" t="s">
        <v>152</v>
      </c>
    </row>
    <row r="629" spans="1:65" s="13" customFormat="1" ht="11.25">
      <c r="B629" s="201"/>
      <c r="C629" s="202"/>
      <c r="D629" s="203" t="s">
        <v>161</v>
      </c>
      <c r="E629" s="204" t="s">
        <v>1</v>
      </c>
      <c r="F629" s="205" t="s">
        <v>3536</v>
      </c>
      <c r="G629" s="202"/>
      <c r="H629" s="206">
        <v>34.046999999999997</v>
      </c>
      <c r="I629" s="207"/>
      <c r="J629" s="202"/>
      <c r="K629" s="202"/>
      <c r="L629" s="208"/>
      <c r="M629" s="209"/>
      <c r="N629" s="210"/>
      <c r="O629" s="210"/>
      <c r="P629" s="210"/>
      <c r="Q629" s="210"/>
      <c r="R629" s="210"/>
      <c r="S629" s="210"/>
      <c r="T629" s="211"/>
      <c r="AT629" s="212" t="s">
        <v>161</v>
      </c>
      <c r="AU629" s="212" t="s">
        <v>87</v>
      </c>
      <c r="AV629" s="13" t="s">
        <v>87</v>
      </c>
      <c r="AW629" s="13" t="s">
        <v>34</v>
      </c>
      <c r="AX629" s="13" t="s">
        <v>77</v>
      </c>
      <c r="AY629" s="212" t="s">
        <v>152</v>
      </c>
    </row>
    <row r="630" spans="1:65" s="14" customFormat="1" ht="11.25">
      <c r="B630" s="217"/>
      <c r="C630" s="218"/>
      <c r="D630" s="203" t="s">
        <v>161</v>
      </c>
      <c r="E630" s="219" t="s">
        <v>1</v>
      </c>
      <c r="F630" s="220" t="s">
        <v>203</v>
      </c>
      <c r="G630" s="218"/>
      <c r="H630" s="221">
        <v>186.047</v>
      </c>
      <c r="I630" s="222"/>
      <c r="J630" s="218"/>
      <c r="K630" s="218"/>
      <c r="L630" s="223"/>
      <c r="M630" s="224"/>
      <c r="N630" s="225"/>
      <c r="O630" s="225"/>
      <c r="P630" s="225"/>
      <c r="Q630" s="225"/>
      <c r="R630" s="225"/>
      <c r="S630" s="225"/>
      <c r="T630" s="226"/>
      <c r="AT630" s="227" t="s">
        <v>161</v>
      </c>
      <c r="AU630" s="227" t="s">
        <v>87</v>
      </c>
      <c r="AV630" s="14" t="s">
        <v>159</v>
      </c>
      <c r="AW630" s="14" t="s">
        <v>34</v>
      </c>
      <c r="AX630" s="14" t="s">
        <v>85</v>
      </c>
      <c r="AY630" s="227" t="s">
        <v>152</v>
      </c>
    </row>
    <row r="631" spans="1:65" s="2" customFormat="1" ht="24.2" customHeight="1">
      <c r="A631" s="34"/>
      <c r="B631" s="35"/>
      <c r="C631" s="187" t="s">
        <v>2674</v>
      </c>
      <c r="D631" s="187" t="s">
        <v>155</v>
      </c>
      <c r="E631" s="188" t="s">
        <v>3494</v>
      </c>
      <c r="F631" s="189" t="s">
        <v>3946</v>
      </c>
      <c r="G631" s="190" t="s">
        <v>165</v>
      </c>
      <c r="H631" s="191">
        <v>186.047</v>
      </c>
      <c r="I631" s="192"/>
      <c r="J631" s="193">
        <f>ROUND(I631*H631,2)</f>
        <v>0</v>
      </c>
      <c r="K631" s="194"/>
      <c r="L631" s="39"/>
      <c r="M631" s="195" t="s">
        <v>1</v>
      </c>
      <c r="N631" s="196" t="s">
        <v>42</v>
      </c>
      <c r="O631" s="71"/>
      <c r="P631" s="197">
        <f>O631*H631</f>
        <v>0</v>
      </c>
      <c r="Q631" s="197">
        <v>0</v>
      </c>
      <c r="R631" s="197">
        <f>Q631*H631</f>
        <v>0</v>
      </c>
      <c r="S631" s="197">
        <v>0</v>
      </c>
      <c r="T631" s="198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99" t="s">
        <v>235</v>
      </c>
      <c r="AT631" s="199" t="s">
        <v>155</v>
      </c>
      <c r="AU631" s="199" t="s">
        <v>87</v>
      </c>
      <c r="AY631" s="17" t="s">
        <v>152</v>
      </c>
      <c r="BE631" s="200">
        <f>IF(N631="základní",J631,0)</f>
        <v>0</v>
      </c>
      <c r="BF631" s="200">
        <f>IF(N631="snížená",J631,0)</f>
        <v>0</v>
      </c>
      <c r="BG631" s="200">
        <f>IF(N631="zákl. přenesená",J631,0)</f>
        <v>0</v>
      </c>
      <c r="BH631" s="200">
        <f>IF(N631="sníž. přenesená",J631,0)</f>
        <v>0</v>
      </c>
      <c r="BI631" s="200">
        <f>IF(N631="nulová",J631,0)</f>
        <v>0</v>
      </c>
      <c r="BJ631" s="17" t="s">
        <v>85</v>
      </c>
      <c r="BK631" s="200">
        <f>ROUND(I631*H631,2)</f>
        <v>0</v>
      </c>
      <c r="BL631" s="17" t="s">
        <v>235</v>
      </c>
      <c r="BM631" s="199" t="s">
        <v>3947</v>
      </c>
    </row>
    <row r="632" spans="1:65" s="2" customFormat="1" ht="24.2" customHeight="1">
      <c r="A632" s="34"/>
      <c r="B632" s="35"/>
      <c r="C632" s="187" t="s">
        <v>2679</v>
      </c>
      <c r="D632" s="187" t="s">
        <v>155</v>
      </c>
      <c r="E632" s="188" t="s">
        <v>3948</v>
      </c>
      <c r="F632" s="189" t="s">
        <v>3949</v>
      </c>
      <c r="G632" s="190" t="s">
        <v>165</v>
      </c>
      <c r="H632" s="191">
        <v>40</v>
      </c>
      <c r="I632" s="192"/>
      <c r="J632" s="193">
        <f>ROUND(I632*H632,2)</f>
        <v>0</v>
      </c>
      <c r="K632" s="194"/>
      <c r="L632" s="39"/>
      <c r="M632" s="195" t="s">
        <v>1</v>
      </c>
      <c r="N632" s="196" t="s">
        <v>42</v>
      </c>
      <c r="O632" s="71"/>
      <c r="P632" s="197">
        <f>O632*H632</f>
        <v>0</v>
      </c>
      <c r="Q632" s="197">
        <v>2.8600000000000001E-4</v>
      </c>
      <c r="R632" s="197">
        <f>Q632*H632</f>
        <v>1.1440000000000001E-2</v>
      </c>
      <c r="S632" s="197">
        <v>0</v>
      </c>
      <c r="T632" s="198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99" t="s">
        <v>235</v>
      </c>
      <c r="AT632" s="199" t="s">
        <v>155</v>
      </c>
      <c r="AU632" s="199" t="s">
        <v>87</v>
      </c>
      <c r="AY632" s="17" t="s">
        <v>152</v>
      </c>
      <c r="BE632" s="200">
        <f>IF(N632="základní",J632,0)</f>
        <v>0</v>
      </c>
      <c r="BF632" s="200">
        <f>IF(N632="snížená",J632,0)</f>
        <v>0</v>
      </c>
      <c r="BG632" s="200">
        <f>IF(N632="zákl. přenesená",J632,0)</f>
        <v>0</v>
      </c>
      <c r="BH632" s="200">
        <f>IF(N632="sníž. přenesená",J632,0)</f>
        <v>0</v>
      </c>
      <c r="BI632" s="200">
        <f>IF(N632="nulová",J632,0)</f>
        <v>0</v>
      </c>
      <c r="BJ632" s="17" t="s">
        <v>85</v>
      </c>
      <c r="BK632" s="200">
        <f>ROUND(I632*H632,2)</f>
        <v>0</v>
      </c>
      <c r="BL632" s="17" t="s">
        <v>235</v>
      </c>
      <c r="BM632" s="199" t="s">
        <v>3950</v>
      </c>
    </row>
    <row r="633" spans="1:65" s="2" customFormat="1" ht="24.2" customHeight="1">
      <c r="A633" s="34"/>
      <c r="B633" s="35"/>
      <c r="C633" s="187" t="s">
        <v>2688</v>
      </c>
      <c r="D633" s="187" t="s">
        <v>155</v>
      </c>
      <c r="E633" s="188" t="s">
        <v>3951</v>
      </c>
      <c r="F633" s="189" t="s">
        <v>3952</v>
      </c>
      <c r="G633" s="190" t="s">
        <v>165</v>
      </c>
      <c r="H633" s="191">
        <v>186.047</v>
      </c>
      <c r="I633" s="192"/>
      <c r="J633" s="193">
        <f>ROUND(I633*H633,2)</f>
        <v>0</v>
      </c>
      <c r="K633" s="194"/>
      <c r="L633" s="39"/>
      <c r="M633" s="195" t="s">
        <v>1</v>
      </c>
      <c r="N633" s="196" t="s">
        <v>42</v>
      </c>
      <c r="O633" s="71"/>
      <c r="P633" s="197">
        <f>O633*H633</f>
        <v>0</v>
      </c>
      <c r="Q633" s="197">
        <v>2.0000000000000001E-4</v>
      </c>
      <c r="R633" s="197">
        <f>Q633*H633</f>
        <v>3.7209400000000004E-2</v>
      </c>
      <c r="S633" s="197">
        <v>0</v>
      </c>
      <c r="T633" s="198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99" t="s">
        <v>235</v>
      </c>
      <c r="AT633" s="199" t="s">
        <v>155</v>
      </c>
      <c r="AU633" s="199" t="s">
        <v>87</v>
      </c>
      <c r="AY633" s="17" t="s">
        <v>152</v>
      </c>
      <c r="BE633" s="200">
        <f>IF(N633="základní",J633,0)</f>
        <v>0</v>
      </c>
      <c r="BF633" s="200">
        <f>IF(N633="snížená",J633,0)</f>
        <v>0</v>
      </c>
      <c r="BG633" s="200">
        <f>IF(N633="zákl. přenesená",J633,0)</f>
        <v>0</v>
      </c>
      <c r="BH633" s="200">
        <f>IF(N633="sníž. přenesená",J633,0)</f>
        <v>0</v>
      </c>
      <c r="BI633" s="200">
        <f>IF(N633="nulová",J633,0)</f>
        <v>0</v>
      </c>
      <c r="BJ633" s="17" t="s">
        <v>85</v>
      </c>
      <c r="BK633" s="200">
        <f>ROUND(I633*H633,2)</f>
        <v>0</v>
      </c>
      <c r="BL633" s="17" t="s">
        <v>235</v>
      </c>
      <c r="BM633" s="199" t="s">
        <v>3953</v>
      </c>
    </row>
    <row r="634" spans="1:65" s="2" customFormat="1" ht="33" customHeight="1">
      <c r="A634" s="34"/>
      <c r="B634" s="35"/>
      <c r="C634" s="187" t="s">
        <v>2693</v>
      </c>
      <c r="D634" s="187" t="s">
        <v>155</v>
      </c>
      <c r="E634" s="188" t="s">
        <v>3954</v>
      </c>
      <c r="F634" s="189" t="s">
        <v>3955</v>
      </c>
      <c r="G634" s="190" t="s">
        <v>165</v>
      </c>
      <c r="H634" s="191">
        <v>186.047</v>
      </c>
      <c r="I634" s="192"/>
      <c r="J634" s="193">
        <f>ROUND(I634*H634,2)</f>
        <v>0</v>
      </c>
      <c r="K634" s="194"/>
      <c r="L634" s="39"/>
      <c r="M634" s="195" t="s">
        <v>1</v>
      </c>
      <c r="N634" s="196" t="s">
        <v>42</v>
      </c>
      <c r="O634" s="71"/>
      <c r="P634" s="197">
        <f>O634*H634</f>
        <v>0</v>
      </c>
      <c r="Q634" s="197">
        <v>2.5839999999999999E-4</v>
      </c>
      <c r="R634" s="197">
        <f>Q634*H634</f>
        <v>4.8074544800000001E-2</v>
      </c>
      <c r="S634" s="197">
        <v>0</v>
      </c>
      <c r="T634" s="198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99" t="s">
        <v>235</v>
      </c>
      <c r="AT634" s="199" t="s">
        <v>155</v>
      </c>
      <c r="AU634" s="199" t="s">
        <v>87</v>
      </c>
      <c r="AY634" s="17" t="s">
        <v>152</v>
      </c>
      <c r="BE634" s="200">
        <f>IF(N634="základní",J634,0)</f>
        <v>0</v>
      </c>
      <c r="BF634" s="200">
        <f>IF(N634="snížená",J634,0)</f>
        <v>0</v>
      </c>
      <c r="BG634" s="200">
        <f>IF(N634="zákl. přenesená",J634,0)</f>
        <v>0</v>
      </c>
      <c r="BH634" s="200">
        <f>IF(N634="sníž. přenesená",J634,0)</f>
        <v>0</v>
      </c>
      <c r="BI634" s="200">
        <f>IF(N634="nulová",J634,0)</f>
        <v>0</v>
      </c>
      <c r="BJ634" s="17" t="s">
        <v>85</v>
      </c>
      <c r="BK634" s="200">
        <f>ROUND(I634*H634,2)</f>
        <v>0</v>
      </c>
      <c r="BL634" s="17" t="s">
        <v>235</v>
      </c>
      <c r="BM634" s="199" t="s">
        <v>3956</v>
      </c>
    </row>
    <row r="635" spans="1:65" s="2" customFormat="1" ht="24.2" customHeight="1">
      <c r="A635" s="34"/>
      <c r="B635" s="35"/>
      <c r="C635" s="187" t="s">
        <v>2699</v>
      </c>
      <c r="D635" s="187" t="s">
        <v>155</v>
      </c>
      <c r="E635" s="188" t="s">
        <v>3957</v>
      </c>
      <c r="F635" s="189" t="s">
        <v>3958</v>
      </c>
      <c r="G635" s="190" t="s">
        <v>165</v>
      </c>
      <c r="H635" s="191">
        <v>51.591000000000001</v>
      </c>
      <c r="I635" s="192"/>
      <c r="J635" s="193">
        <f>ROUND(I635*H635,2)</f>
        <v>0</v>
      </c>
      <c r="K635" s="194"/>
      <c r="L635" s="39"/>
      <c r="M635" s="195" t="s">
        <v>1</v>
      </c>
      <c r="N635" s="196" t="s">
        <v>42</v>
      </c>
      <c r="O635" s="71"/>
      <c r="P635" s="197">
        <f>O635*H635</f>
        <v>0</v>
      </c>
      <c r="Q635" s="197">
        <v>8.9267099999999992E-3</v>
      </c>
      <c r="R635" s="197">
        <f>Q635*H635</f>
        <v>0.46053789560999997</v>
      </c>
      <c r="S635" s="197">
        <v>0</v>
      </c>
      <c r="T635" s="198">
        <f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99" t="s">
        <v>235</v>
      </c>
      <c r="AT635" s="199" t="s">
        <v>155</v>
      </c>
      <c r="AU635" s="199" t="s">
        <v>87</v>
      </c>
      <c r="AY635" s="17" t="s">
        <v>152</v>
      </c>
      <c r="BE635" s="200">
        <f>IF(N635="základní",J635,0)</f>
        <v>0</v>
      </c>
      <c r="BF635" s="200">
        <f>IF(N635="snížená",J635,0)</f>
        <v>0</v>
      </c>
      <c r="BG635" s="200">
        <f>IF(N635="zákl. přenesená",J635,0)</f>
        <v>0</v>
      </c>
      <c r="BH635" s="200">
        <f>IF(N635="sníž. přenesená",J635,0)</f>
        <v>0</v>
      </c>
      <c r="BI635" s="200">
        <f>IF(N635="nulová",J635,0)</f>
        <v>0</v>
      </c>
      <c r="BJ635" s="17" t="s">
        <v>85</v>
      </c>
      <c r="BK635" s="200">
        <f>ROUND(I635*H635,2)</f>
        <v>0</v>
      </c>
      <c r="BL635" s="17" t="s">
        <v>235</v>
      </c>
      <c r="BM635" s="199" t="s">
        <v>3959</v>
      </c>
    </row>
    <row r="636" spans="1:65" s="13" customFormat="1" ht="11.25">
      <c r="B636" s="201"/>
      <c r="C636" s="202"/>
      <c r="D636" s="203" t="s">
        <v>161</v>
      </c>
      <c r="E636" s="204" t="s">
        <v>1</v>
      </c>
      <c r="F636" s="205" t="s">
        <v>3960</v>
      </c>
      <c r="G636" s="202"/>
      <c r="H636" s="206">
        <v>32.923000000000002</v>
      </c>
      <c r="I636" s="207"/>
      <c r="J636" s="202"/>
      <c r="K636" s="202"/>
      <c r="L636" s="208"/>
      <c r="M636" s="209"/>
      <c r="N636" s="210"/>
      <c r="O636" s="210"/>
      <c r="P636" s="210"/>
      <c r="Q636" s="210"/>
      <c r="R636" s="210"/>
      <c r="S636" s="210"/>
      <c r="T636" s="211"/>
      <c r="AT636" s="212" t="s">
        <v>161</v>
      </c>
      <c r="AU636" s="212" t="s">
        <v>87</v>
      </c>
      <c r="AV636" s="13" t="s">
        <v>87</v>
      </c>
      <c r="AW636" s="13" t="s">
        <v>34</v>
      </c>
      <c r="AX636" s="13" t="s">
        <v>77</v>
      </c>
      <c r="AY636" s="212" t="s">
        <v>152</v>
      </c>
    </row>
    <row r="637" spans="1:65" s="13" customFormat="1" ht="11.25">
      <c r="B637" s="201"/>
      <c r="C637" s="202"/>
      <c r="D637" s="203" t="s">
        <v>161</v>
      </c>
      <c r="E637" s="204" t="s">
        <v>1</v>
      </c>
      <c r="F637" s="205" t="s">
        <v>3961</v>
      </c>
      <c r="G637" s="202"/>
      <c r="H637" s="206">
        <v>18.667999999999999</v>
      </c>
      <c r="I637" s="207"/>
      <c r="J637" s="202"/>
      <c r="K637" s="202"/>
      <c r="L637" s="208"/>
      <c r="M637" s="209"/>
      <c r="N637" s="210"/>
      <c r="O637" s="210"/>
      <c r="P637" s="210"/>
      <c r="Q637" s="210"/>
      <c r="R637" s="210"/>
      <c r="S637" s="210"/>
      <c r="T637" s="211"/>
      <c r="AT637" s="212" t="s">
        <v>161</v>
      </c>
      <c r="AU637" s="212" t="s">
        <v>87</v>
      </c>
      <c r="AV637" s="13" t="s">
        <v>87</v>
      </c>
      <c r="AW637" s="13" t="s">
        <v>34</v>
      </c>
      <c r="AX637" s="13" t="s">
        <v>77</v>
      </c>
      <c r="AY637" s="212" t="s">
        <v>152</v>
      </c>
    </row>
    <row r="638" spans="1:65" s="14" customFormat="1" ht="11.25">
      <c r="B638" s="217"/>
      <c r="C638" s="218"/>
      <c r="D638" s="203" t="s">
        <v>161</v>
      </c>
      <c r="E638" s="219" t="s">
        <v>1</v>
      </c>
      <c r="F638" s="220" t="s">
        <v>203</v>
      </c>
      <c r="G638" s="218"/>
      <c r="H638" s="221">
        <v>51.591000000000001</v>
      </c>
      <c r="I638" s="222"/>
      <c r="J638" s="218"/>
      <c r="K638" s="218"/>
      <c r="L638" s="223"/>
      <c r="M638" s="224"/>
      <c r="N638" s="225"/>
      <c r="O638" s="225"/>
      <c r="P638" s="225"/>
      <c r="Q638" s="225"/>
      <c r="R638" s="225"/>
      <c r="S638" s="225"/>
      <c r="T638" s="226"/>
      <c r="AT638" s="227" t="s">
        <v>161</v>
      </c>
      <c r="AU638" s="227" t="s">
        <v>87</v>
      </c>
      <c r="AV638" s="14" t="s">
        <v>159</v>
      </c>
      <c r="AW638" s="14" t="s">
        <v>34</v>
      </c>
      <c r="AX638" s="14" t="s">
        <v>85</v>
      </c>
      <c r="AY638" s="227" t="s">
        <v>152</v>
      </c>
    </row>
    <row r="639" spans="1:65" s="2" customFormat="1" ht="16.5" customHeight="1">
      <c r="A639" s="34"/>
      <c r="B639" s="35"/>
      <c r="C639" s="187" t="s">
        <v>2703</v>
      </c>
      <c r="D639" s="187" t="s">
        <v>155</v>
      </c>
      <c r="E639" s="188" t="s">
        <v>2769</v>
      </c>
      <c r="F639" s="189" t="s">
        <v>2770</v>
      </c>
      <c r="G639" s="190" t="s">
        <v>165</v>
      </c>
      <c r="H639" s="191">
        <v>142.31</v>
      </c>
      <c r="I639" s="192"/>
      <c r="J639" s="193">
        <f>ROUND(I639*H639,2)</f>
        <v>0</v>
      </c>
      <c r="K639" s="194"/>
      <c r="L639" s="39"/>
      <c r="M639" s="195" t="s">
        <v>1</v>
      </c>
      <c r="N639" s="196" t="s">
        <v>42</v>
      </c>
      <c r="O639" s="71"/>
      <c r="P639" s="197">
        <f>O639*H639</f>
        <v>0</v>
      </c>
      <c r="Q639" s="197">
        <v>1E-3</v>
      </c>
      <c r="R639" s="197">
        <f>Q639*H639</f>
        <v>0.14230999999999999</v>
      </c>
      <c r="S639" s="197">
        <v>3.1E-4</v>
      </c>
      <c r="T639" s="198">
        <f>S639*H639</f>
        <v>4.4116099999999998E-2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99" t="s">
        <v>235</v>
      </c>
      <c r="AT639" s="199" t="s">
        <v>155</v>
      </c>
      <c r="AU639" s="199" t="s">
        <v>87</v>
      </c>
      <c r="AY639" s="17" t="s">
        <v>152</v>
      </c>
      <c r="BE639" s="200">
        <f>IF(N639="základní",J639,0)</f>
        <v>0</v>
      </c>
      <c r="BF639" s="200">
        <f>IF(N639="snížená",J639,0)</f>
        <v>0</v>
      </c>
      <c r="BG639" s="200">
        <f>IF(N639="zákl. přenesená",J639,0)</f>
        <v>0</v>
      </c>
      <c r="BH639" s="200">
        <f>IF(N639="sníž. přenesená",J639,0)</f>
        <v>0</v>
      </c>
      <c r="BI639" s="200">
        <f>IF(N639="nulová",J639,0)</f>
        <v>0</v>
      </c>
      <c r="BJ639" s="17" t="s">
        <v>85</v>
      </c>
      <c r="BK639" s="200">
        <f>ROUND(I639*H639,2)</f>
        <v>0</v>
      </c>
      <c r="BL639" s="17" t="s">
        <v>235</v>
      </c>
      <c r="BM639" s="199" t="s">
        <v>2771</v>
      </c>
    </row>
    <row r="640" spans="1:65" s="13" customFormat="1" ht="22.5">
      <c r="B640" s="201"/>
      <c r="C640" s="202"/>
      <c r="D640" s="203" t="s">
        <v>161</v>
      </c>
      <c r="E640" s="204" t="s">
        <v>1</v>
      </c>
      <c r="F640" s="205" t="s">
        <v>3962</v>
      </c>
      <c r="G640" s="202"/>
      <c r="H640" s="206">
        <v>50.88</v>
      </c>
      <c r="I640" s="207"/>
      <c r="J640" s="202"/>
      <c r="K640" s="202"/>
      <c r="L640" s="208"/>
      <c r="M640" s="209"/>
      <c r="N640" s="210"/>
      <c r="O640" s="210"/>
      <c r="P640" s="210"/>
      <c r="Q640" s="210"/>
      <c r="R640" s="210"/>
      <c r="S640" s="210"/>
      <c r="T640" s="211"/>
      <c r="AT640" s="212" t="s">
        <v>161</v>
      </c>
      <c r="AU640" s="212" t="s">
        <v>87</v>
      </c>
      <c r="AV640" s="13" t="s">
        <v>87</v>
      </c>
      <c r="AW640" s="13" t="s">
        <v>34</v>
      </c>
      <c r="AX640" s="13" t="s">
        <v>77</v>
      </c>
      <c r="AY640" s="212" t="s">
        <v>152</v>
      </c>
    </row>
    <row r="641" spans="1:65" s="13" customFormat="1" ht="11.25">
      <c r="B641" s="201"/>
      <c r="C641" s="202"/>
      <c r="D641" s="203" t="s">
        <v>161</v>
      </c>
      <c r="E641" s="204" t="s">
        <v>1</v>
      </c>
      <c r="F641" s="205" t="s">
        <v>3963</v>
      </c>
      <c r="G641" s="202"/>
      <c r="H641" s="206">
        <v>38.4</v>
      </c>
      <c r="I641" s="207"/>
      <c r="J641" s="202"/>
      <c r="K641" s="202"/>
      <c r="L641" s="208"/>
      <c r="M641" s="209"/>
      <c r="N641" s="210"/>
      <c r="O641" s="210"/>
      <c r="P641" s="210"/>
      <c r="Q641" s="210"/>
      <c r="R641" s="210"/>
      <c r="S641" s="210"/>
      <c r="T641" s="211"/>
      <c r="AT641" s="212" t="s">
        <v>161</v>
      </c>
      <c r="AU641" s="212" t="s">
        <v>87</v>
      </c>
      <c r="AV641" s="13" t="s">
        <v>87</v>
      </c>
      <c r="AW641" s="13" t="s">
        <v>34</v>
      </c>
      <c r="AX641" s="13" t="s">
        <v>77</v>
      </c>
      <c r="AY641" s="212" t="s">
        <v>152</v>
      </c>
    </row>
    <row r="642" spans="1:65" s="13" customFormat="1" ht="11.25">
      <c r="B642" s="201"/>
      <c r="C642" s="202"/>
      <c r="D642" s="203" t="s">
        <v>161</v>
      </c>
      <c r="E642" s="204" t="s">
        <v>1</v>
      </c>
      <c r="F642" s="205" t="s">
        <v>3964</v>
      </c>
      <c r="G642" s="202"/>
      <c r="H642" s="206">
        <v>13.2</v>
      </c>
      <c r="I642" s="207"/>
      <c r="J642" s="202"/>
      <c r="K642" s="202"/>
      <c r="L642" s="208"/>
      <c r="M642" s="209"/>
      <c r="N642" s="210"/>
      <c r="O642" s="210"/>
      <c r="P642" s="210"/>
      <c r="Q642" s="210"/>
      <c r="R642" s="210"/>
      <c r="S642" s="210"/>
      <c r="T642" s="211"/>
      <c r="AT642" s="212" t="s">
        <v>161</v>
      </c>
      <c r="AU642" s="212" t="s">
        <v>87</v>
      </c>
      <c r="AV642" s="13" t="s">
        <v>87</v>
      </c>
      <c r="AW642" s="13" t="s">
        <v>34</v>
      </c>
      <c r="AX642" s="13" t="s">
        <v>77</v>
      </c>
      <c r="AY642" s="212" t="s">
        <v>152</v>
      </c>
    </row>
    <row r="643" spans="1:65" s="13" customFormat="1" ht="11.25">
      <c r="B643" s="201"/>
      <c r="C643" s="202"/>
      <c r="D643" s="203" t="s">
        <v>161</v>
      </c>
      <c r="E643" s="204" t="s">
        <v>1</v>
      </c>
      <c r="F643" s="205" t="s">
        <v>3541</v>
      </c>
      <c r="G643" s="202"/>
      <c r="H643" s="206">
        <v>23.9</v>
      </c>
      <c r="I643" s="207"/>
      <c r="J643" s="202"/>
      <c r="K643" s="202"/>
      <c r="L643" s="208"/>
      <c r="M643" s="209"/>
      <c r="N643" s="210"/>
      <c r="O643" s="210"/>
      <c r="P643" s="210"/>
      <c r="Q643" s="210"/>
      <c r="R643" s="210"/>
      <c r="S643" s="210"/>
      <c r="T643" s="211"/>
      <c r="AT643" s="212" t="s">
        <v>161</v>
      </c>
      <c r="AU643" s="212" t="s">
        <v>87</v>
      </c>
      <c r="AV643" s="13" t="s">
        <v>87</v>
      </c>
      <c r="AW643" s="13" t="s">
        <v>34</v>
      </c>
      <c r="AX643" s="13" t="s">
        <v>77</v>
      </c>
      <c r="AY643" s="212" t="s">
        <v>152</v>
      </c>
    </row>
    <row r="644" spans="1:65" s="13" customFormat="1" ht="11.25">
      <c r="B644" s="201"/>
      <c r="C644" s="202"/>
      <c r="D644" s="203" t="s">
        <v>161</v>
      </c>
      <c r="E644" s="204" t="s">
        <v>1</v>
      </c>
      <c r="F644" s="205" t="s">
        <v>3965</v>
      </c>
      <c r="G644" s="202"/>
      <c r="H644" s="206">
        <v>8.1</v>
      </c>
      <c r="I644" s="207"/>
      <c r="J644" s="202"/>
      <c r="K644" s="202"/>
      <c r="L644" s="208"/>
      <c r="M644" s="209"/>
      <c r="N644" s="210"/>
      <c r="O644" s="210"/>
      <c r="P644" s="210"/>
      <c r="Q644" s="210"/>
      <c r="R644" s="210"/>
      <c r="S644" s="210"/>
      <c r="T644" s="211"/>
      <c r="AT644" s="212" t="s">
        <v>161</v>
      </c>
      <c r="AU644" s="212" t="s">
        <v>87</v>
      </c>
      <c r="AV644" s="13" t="s">
        <v>87</v>
      </c>
      <c r="AW644" s="13" t="s">
        <v>34</v>
      </c>
      <c r="AX644" s="13" t="s">
        <v>77</v>
      </c>
      <c r="AY644" s="212" t="s">
        <v>152</v>
      </c>
    </row>
    <row r="645" spans="1:65" s="13" customFormat="1" ht="11.25">
      <c r="B645" s="201"/>
      <c r="C645" s="202"/>
      <c r="D645" s="203" t="s">
        <v>161</v>
      </c>
      <c r="E645" s="204" t="s">
        <v>1</v>
      </c>
      <c r="F645" s="205" t="s">
        <v>3966</v>
      </c>
      <c r="G645" s="202"/>
      <c r="H645" s="206">
        <v>6.63</v>
      </c>
      <c r="I645" s="207"/>
      <c r="J645" s="202"/>
      <c r="K645" s="202"/>
      <c r="L645" s="208"/>
      <c r="M645" s="209"/>
      <c r="N645" s="210"/>
      <c r="O645" s="210"/>
      <c r="P645" s="210"/>
      <c r="Q645" s="210"/>
      <c r="R645" s="210"/>
      <c r="S645" s="210"/>
      <c r="T645" s="211"/>
      <c r="AT645" s="212" t="s">
        <v>161</v>
      </c>
      <c r="AU645" s="212" t="s">
        <v>87</v>
      </c>
      <c r="AV645" s="13" t="s">
        <v>87</v>
      </c>
      <c r="AW645" s="13" t="s">
        <v>34</v>
      </c>
      <c r="AX645" s="13" t="s">
        <v>77</v>
      </c>
      <c r="AY645" s="212" t="s">
        <v>152</v>
      </c>
    </row>
    <row r="646" spans="1:65" s="13" customFormat="1" ht="11.25">
      <c r="B646" s="201"/>
      <c r="C646" s="202"/>
      <c r="D646" s="203" t="s">
        <v>161</v>
      </c>
      <c r="E646" s="204" t="s">
        <v>1</v>
      </c>
      <c r="F646" s="205" t="s">
        <v>3967</v>
      </c>
      <c r="G646" s="202"/>
      <c r="H646" s="206">
        <v>1.2</v>
      </c>
      <c r="I646" s="207"/>
      <c r="J646" s="202"/>
      <c r="K646" s="202"/>
      <c r="L646" s="208"/>
      <c r="M646" s="209"/>
      <c r="N646" s="210"/>
      <c r="O646" s="210"/>
      <c r="P646" s="210"/>
      <c r="Q646" s="210"/>
      <c r="R646" s="210"/>
      <c r="S646" s="210"/>
      <c r="T646" s="211"/>
      <c r="AT646" s="212" t="s">
        <v>161</v>
      </c>
      <c r="AU646" s="212" t="s">
        <v>87</v>
      </c>
      <c r="AV646" s="13" t="s">
        <v>87</v>
      </c>
      <c r="AW646" s="13" t="s">
        <v>34</v>
      </c>
      <c r="AX646" s="13" t="s">
        <v>77</v>
      </c>
      <c r="AY646" s="212" t="s">
        <v>152</v>
      </c>
    </row>
    <row r="647" spans="1:65" s="14" customFormat="1" ht="11.25">
      <c r="B647" s="217"/>
      <c r="C647" s="218"/>
      <c r="D647" s="203" t="s">
        <v>161</v>
      </c>
      <c r="E647" s="219" t="s">
        <v>1</v>
      </c>
      <c r="F647" s="220" t="s">
        <v>203</v>
      </c>
      <c r="G647" s="218"/>
      <c r="H647" s="221">
        <v>142.30999999999997</v>
      </c>
      <c r="I647" s="222"/>
      <c r="J647" s="218"/>
      <c r="K647" s="218"/>
      <c r="L647" s="223"/>
      <c r="M647" s="224"/>
      <c r="N647" s="225"/>
      <c r="O647" s="225"/>
      <c r="P647" s="225"/>
      <c r="Q647" s="225"/>
      <c r="R647" s="225"/>
      <c r="S647" s="225"/>
      <c r="T647" s="226"/>
      <c r="AT647" s="227" t="s">
        <v>161</v>
      </c>
      <c r="AU647" s="227" t="s">
        <v>87</v>
      </c>
      <c r="AV647" s="14" t="s">
        <v>159</v>
      </c>
      <c r="AW647" s="14" t="s">
        <v>34</v>
      </c>
      <c r="AX647" s="14" t="s">
        <v>85</v>
      </c>
      <c r="AY647" s="227" t="s">
        <v>152</v>
      </c>
    </row>
    <row r="648" spans="1:65" s="2" customFormat="1" ht="24.2" customHeight="1">
      <c r="A648" s="34"/>
      <c r="B648" s="35"/>
      <c r="C648" s="187" t="s">
        <v>2707</v>
      </c>
      <c r="D648" s="187" t="s">
        <v>155</v>
      </c>
      <c r="E648" s="188" t="s">
        <v>2775</v>
      </c>
      <c r="F648" s="189" t="s">
        <v>2776</v>
      </c>
      <c r="G648" s="190" t="s">
        <v>165</v>
      </c>
      <c r="H648" s="191">
        <v>142.31</v>
      </c>
      <c r="I648" s="192"/>
      <c r="J648" s="193">
        <f>ROUND(I648*H648,2)</f>
        <v>0</v>
      </c>
      <c r="K648" s="194"/>
      <c r="L648" s="39"/>
      <c r="M648" s="195" t="s">
        <v>1</v>
      </c>
      <c r="N648" s="196" t="s">
        <v>42</v>
      </c>
      <c r="O648" s="71"/>
      <c r="P648" s="197">
        <f>O648*H648</f>
        <v>0</v>
      </c>
      <c r="Q648" s="197">
        <v>0</v>
      </c>
      <c r="R648" s="197">
        <f>Q648*H648</f>
        <v>0</v>
      </c>
      <c r="S648" s="197">
        <v>0</v>
      </c>
      <c r="T648" s="198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99" t="s">
        <v>235</v>
      </c>
      <c r="AT648" s="199" t="s">
        <v>155</v>
      </c>
      <c r="AU648" s="199" t="s">
        <v>87</v>
      </c>
      <c r="AY648" s="17" t="s">
        <v>152</v>
      </c>
      <c r="BE648" s="200">
        <f>IF(N648="základní",J648,0)</f>
        <v>0</v>
      </c>
      <c r="BF648" s="200">
        <f>IF(N648="snížená",J648,0)</f>
        <v>0</v>
      </c>
      <c r="BG648" s="200">
        <f>IF(N648="zákl. přenesená",J648,0)</f>
        <v>0</v>
      </c>
      <c r="BH648" s="200">
        <f>IF(N648="sníž. přenesená",J648,0)</f>
        <v>0</v>
      </c>
      <c r="BI648" s="200">
        <f>IF(N648="nulová",J648,0)</f>
        <v>0</v>
      </c>
      <c r="BJ648" s="17" t="s">
        <v>85</v>
      </c>
      <c r="BK648" s="200">
        <f>ROUND(I648*H648,2)</f>
        <v>0</v>
      </c>
      <c r="BL648" s="17" t="s">
        <v>235</v>
      </c>
      <c r="BM648" s="199" t="s">
        <v>2777</v>
      </c>
    </row>
    <row r="649" spans="1:65" s="2" customFormat="1" ht="24.2" customHeight="1">
      <c r="A649" s="34"/>
      <c r="B649" s="35"/>
      <c r="C649" s="187" t="s">
        <v>2711</v>
      </c>
      <c r="D649" s="187" t="s">
        <v>155</v>
      </c>
      <c r="E649" s="188" t="s">
        <v>3968</v>
      </c>
      <c r="F649" s="189" t="s">
        <v>3969</v>
      </c>
      <c r="G649" s="190" t="s">
        <v>165</v>
      </c>
      <c r="H649" s="191">
        <v>30</v>
      </c>
      <c r="I649" s="192"/>
      <c r="J649" s="193">
        <f>ROUND(I649*H649,2)</f>
        <v>0</v>
      </c>
      <c r="K649" s="194"/>
      <c r="L649" s="39"/>
      <c r="M649" s="195" t="s">
        <v>1</v>
      </c>
      <c r="N649" s="196" t="s">
        <v>42</v>
      </c>
      <c r="O649" s="71"/>
      <c r="P649" s="197">
        <f>O649*H649</f>
        <v>0</v>
      </c>
      <c r="Q649" s="197">
        <v>2.9E-4</v>
      </c>
      <c r="R649" s="197">
        <f>Q649*H649</f>
        <v>8.6999999999999994E-3</v>
      </c>
      <c r="S649" s="197">
        <v>0</v>
      </c>
      <c r="T649" s="198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99" t="s">
        <v>235</v>
      </c>
      <c r="AT649" s="199" t="s">
        <v>155</v>
      </c>
      <c r="AU649" s="199" t="s">
        <v>87</v>
      </c>
      <c r="AY649" s="17" t="s">
        <v>152</v>
      </c>
      <c r="BE649" s="200">
        <f>IF(N649="základní",J649,0)</f>
        <v>0</v>
      </c>
      <c r="BF649" s="200">
        <f>IF(N649="snížená",J649,0)</f>
        <v>0</v>
      </c>
      <c r="BG649" s="200">
        <f>IF(N649="zákl. přenesená",J649,0)</f>
        <v>0</v>
      </c>
      <c r="BH649" s="200">
        <f>IF(N649="sníž. přenesená",J649,0)</f>
        <v>0</v>
      </c>
      <c r="BI649" s="200">
        <f>IF(N649="nulová",J649,0)</f>
        <v>0</v>
      </c>
      <c r="BJ649" s="17" t="s">
        <v>85</v>
      </c>
      <c r="BK649" s="200">
        <f>ROUND(I649*H649,2)</f>
        <v>0</v>
      </c>
      <c r="BL649" s="17" t="s">
        <v>235</v>
      </c>
      <c r="BM649" s="199" t="s">
        <v>3970</v>
      </c>
    </row>
    <row r="650" spans="1:65" s="2" customFormat="1" ht="24.2" customHeight="1">
      <c r="A650" s="34"/>
      <c r="B650" s="35"/>
      <c r="C650" s="187" t="s">
        <v>2715</v>
      </c>
      <c r="D650" s="187" t="s">
        <v>155</v>
      </c>
      <c r="E650" s="188" t="s">
        <v>2779</v>
      </c>
      <c r="F650" s="189" t="s">
        <v>2780</v>
      </c>
      <c r="G650" s="190" t="s">
        <v>165</v>
      </c>
      <c r="H650" s="191">
        <v>142.31</v>
      </c>
      <c r="I650" s="192"/>
      <c r="J650" s="193">
        <f>ROUND(I650*H650,2)</f>
        <v>0</v>
      </c>
      <c r="K650" s="194"/>
      <c r="L650" s="39"/>
      <c r="M650" s="195" t="s">
        <v>1</v>
      </c>
      <c r="N650" s="196" t="s">
        <v>42</v>
      </c>
      <c r="O650" s="71"/>
      <c r="P650" s="197">
        <f>O650*H650</f>
        <v>0</v>
      </c>
      <c r="Q650" s="197">
        <v>2.0000000000000001E-4</v>
      </c>
      <c r="R650" s="197">
        <f>Q650*H650</f>
        <v>2.8462000000000001E-2</v>
      </c>
      <c r="S650" s="197">
        <v>0</v>
      </c>
      <c r="T650" s="198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99" t="s">
        <v>235</v>
      </c>
      <c r="AT650" s="199" t="s">
        <v>155</v>
      </c>
      <c r="AU650" s="199" t="s">
        <v>87</v>
      </c>
      <c r="AY650" s="17" t="s">
        <v>152</v>
      </c>
      <c r="BE650" s="200">
        <f>IF(N650="základní",J650,0)</f>
        <v>0</v>
      </c>
      <c r="BF650" s="200">
        <f>IF(N650="snížená",J650,0)</f>
        <v>0</v>
      </c>
      <c r="BG650" s="200">
        <f>IF(N650="zákl. přenesená",J650,0)</f>
        <v>0</v>
      </c>
      <c r="BH650" s="200">
        <f>IF(N650="sníž. přenesená",J650,0)</f>
        <v>0</v>
      </c>
      <c r="BI650" s="200">
        <f>IF(N650="nulová",J650,0)</f>
        <v>0</v>
      </c>
      <c r="BJ650" s="17" t="s">
        <v>85</v>
      </c>
      <c r="BK650" s="200">
        <f>ROUND(I650*H650,2)</f>
        <v>0</v>
      </c>
      <c r="BL650" s="17" t="s">
        <v>235</v>
      </c>
      <c r="BM650" s="199" t="s">
        <v>2781</v>
      </c>
    </row>
    <row r="651" spans="1:65" s="2" customFormat="1" ht="24.2" customHeight="1">
      <c r="A651" s="34"/>
      <c r="B651" s="35"/>
      <c r="C651" s="187" t="s">
        <v>2719</v>
      </c>
      <c r="D651" s="187" t="s">
        <v>155</v>
      </c>
      <c r="E651" s="188" t="s">
        <v>2783</v>
      </c>
      <c r="F651" s="189" t="s">
        <v>2784</v>
      </c>
      <c r="G651" s="190" t="s">
        <v>165</v>
      </c>
      <c r="H651" s="191">
        <v>142.31</v>
      </c>
      <c r="I651" s="192"/>
      <c r="J651" s="193">
        <f>ROUND(I651*H651,2)</f>
        <v>0</v>
      </c>
      <c r="K651" s="194"/>
      <c r="L651" s="39"/>
      <c r="M651" s="195" t="s">
        <v>1</v>
      </c>
      <c r="N651" s="196" t="s">
        <v>42</v>
      </c>
      <c r="O651" s="71"/>
      <c r="P651" s="197">
        <f>O651*H651</f>
        <v>0</v>
      </c>
      <c r="Q651" s="197">
        <v>2.9E-4</v>
      </c>
      <c r="R651" s="197">
        <f>Q651*H651</f>
        <v>4.1269899999999998E-2</v>
      </c>
      <c r="S651" s="197">
        <v>0</v>
      </c>
      <c r="T651" s="198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99" t="s">
        <v>235</v>
      </c>
      <c r="AT651" s="199" t="s">
        <v>155</v>
      </c>
      <c r="AU651" s="199" t="s">
        <v>87</v>
      </c>
      <c r="AY651" s="17" t="s">
        <v>152</v>
      </c>
      <c r="BE651" s="200">
        <f>IF(N651="základní",J651,0)</f>
        <v>0</v>
      </c>
      <c r="BF651" s="200">
        <f>IF(N651="snížená",J651,0)</f>
        <v>0</v>
      </c>
      <c r="BG651" s="200">
        <f>IF(N651="zákl. přenesená",J651,0)</f>
        <v>0</v>
      </c>
      <c r="BH651" s="200">
        <f>IF(N651="sníž. přenesená",J651,0)</f>
        <v>0</v>
      </c>
      <c r="BI651" s="200">
        <f>IF(N651="nulová",J651,0)</f>
        <v>0</v>
      </c>
      <c r="BJ651" s="17" t="s">
        <v>85</v>
      </c>
      <c r="BK651" s="200">
        <f>ROUND(I651*H651,2)</f>
        <v>0</v>
      </c>
      <c r="BL651" s="17" t="s">
        <v>235</v>
      </c>
      <c r="BM651" s="199" t="s">
        <v>2785</v>
      </c>
    </row>
    <row r="652" spans="1:65" s="2" customFormat="1" ht="24.2" customHeight="1">
      <c r="A652" s="34"/>
      <c r="B652" s="35"/>
      <c r="C652" s="187" t="s">
        <v>2725</v>
      </c>
      <c r="D652" s="187" t="s">
        <v>155</v>
      </c>
      <c r="E652" s="188" t="s">
        <v>3971</v>
      </c>
      <c r="F652" s="189" t="s">
        <v>3972</v>
      </c>
      <c r="G652" s="190" t="s">
        <v>165</v>
      </c>
      <c r="H652" s="191">
        <v>24.6</v>
      </c>
      <c r="I652" s="192"/>
      <c r="J652" s="193">
        <f>ROUND(I652*H652,2)</f>
        <v>0</v>
      </c>
      <c r="K652" s="194"/>
      <c r="L652" s="39"/>
      <c r="M652" s="195" t="s">
        <v>1</v>
      </c>
      <c r="N652" s="196" t="s">
        <v>42</v>
      </c>
      <c r="O652" s="71"/>
      <c r="P652" s="197">
        <f>O652*H652</f>
        <v>0</v>
      </c>
      <c r="Q652" s="197">
        <v>8.9300000000000004E-3</v>
      </c>
      <c r="R652" s="197">
        <f>Q652*H652</f>
        <v>0.21967800000000001</v>
      </c>
      <c r="S652" s="197">
        <v>0</v>
      </c>
      <c r="T652" s="198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99" t="s">
        <v>235</v>
      </c>
      <c r="AT652" s="199" t="s">
        <v>155</v>
      </c>
      <c r="AU652" s="199" t="s">
        <v>87</v>
      </c>
      <c r="AY652" s="17" t="s">
        <v>152</v>
      </c>
      <c r="BE652" s="200">
        <f>IF(N652="základní",J652,0)</f>
        <v>0</v>
      </c>
      <c r="BF652" s="200">
        <f>IF(N652="snížená",J652,0)</f>
        <v>0</v>
      </c>
      <c r="BG652" s="200">
        <f>IF(N652="zákl. přenesená",J652,0)</f>
        <v>0</v>
      </c>
      <c r="BH652" s="200">
        <f>IF(N652="sníž. přenesená",J652,0)</f>
        <v>0</v>
      </c>
      <c r="BI652" s="200">
        <f>IF(N652="nulová",J652,0)</f>
        <v>0</v>
      </c>
      <c r="BJ652" s="17" t="s">
        <v>85</v>
      </c>
      <c r="BK652" s="200">
        <f>ROUND(I652*H652,2)</f>
        <v>0</v>
      </c>
      <c r="BL652" s="17" t="s">
        <v>235</v>
      </c>
      <c r="BM652" s="199" t="s">
        <v>3973</v>
      </c>
    </row>
    <row r="653" spans="1:65" s="13" customFormat="1" ht="11.25">
      <c r="B653" s="201"/>
      <c r="C653" s="202"/>
      <c r="D653" s="203" t="s">
        <v>161</v>
      </c>
      <c r="E653" s="204" t="s">
        <v>1</v>
      </c>
      <c r="F653" s="205" t="s">
        <v>3974</v>
      </c>
      <c r="G653" s="202"/>
      <c r="H653" s="206">
        <v>16.079999999999998</v>
      </c>
      <c r="I653" s="207"/>
      <c r="J653" s="202"/>
      <c r="K653" s="202"/>
      <c r="L653" s="208"/>
      <c r="M653" s="209"/>
      <c r="N653" s="210"/>
      <c r="O653" s="210"/>
      <c r="P653" s="210"/>
      <c r="Q653" s="210"/>
      <c r="R653" s="210"/>
      <c r="S653" s="210"/>
      <c r="T653" s="211"/>
      <c r="AT653" s="212" t="s">
        <v>161</v>
      </c>
      <c r="AU653" s="212" t="s">
        <v>87</v>
      </c>
      <c r="AV653" s="13" t="s">
        <v>87</v>
      </c>
      <c r="AW653" s="13" t="s">
        <v>34</v>
      </c>
      <c r="AX653" s="13" t="s">
        <v>77</v>
      </c>
      <c r="AY653" s="212" t="s">
        <v>152</v>
      </c>
    </row>
    <row r="654" spans="1:65" s="13" customFormat="1" ht="22.5">
      <c r="B654" s="201"/>
      <c r="C654" s="202"/>
      <c r="D654" s="203" t="s">
        <v>161</v>
      </c>
      <c r="E654" s="204" t="s">
        <v>1</v>
      </c>
      <c r="F654" s="205" t="s">
        <v>3975</v>
      </c>
      <c r="G654" s="202"/>
      <c r="H654" s="206">
        <v>8.52</v>
      </c>
      <c r="I654" s="207"/>
      <c r="J654" s="202"/>
      <c r="K654" s="202"/>
      <c r="L654" s="208"/>
      <c r="M654" s="209"/>
      <c r="N654" s="210"/>
      <c r="O654" s="210"/>
      <c r="P654" s="210"/>
      <c r="Q654" s="210"/>
      <c r="R654" s="210"/>
      <c r="S654" s="210"/>
      <c r="T654" s="211"/>
      <c r="AT654" s="212" t="s">
        <v>161</v>
      </c>
      <c r="AU654" s="212" t="s">
        <v>87</v>
      </c>
      <c r="AV654" s="13" t="s">
        <v>87</v>
      </c>
      <c r="AW654" s="13" t="s">
        <v>34</v>
      </c>
      <c r="AX654" s="13" t="s">
        <v>77</v>
      </c>
      <c r="AY654" s="212" t="s">
        <v>152</v>
      </c>
    </row>
    <row r="655" spans="1:65" s="14" customFormat="1" ht="11.25">
      <c r="B655" s="217"/>
      <c r="C655" s="218"/>
      <c r="D655" s="203" t="s">
        <v>161</v>
      </c>
      <c r="E655" s="219" t="s">
        <v>1</v>
      </c>
      <c r="F655" s="220" t="s">
        <v>203</v>
      </c>
      <c r="G655" s="218"/>
      <c r="H655" s="221">
        <v>24.599999999999998</v>
      </c>
      <c r="I655" s="222"/>
      <c r="J655" s="218"/>
      <c r="K655" s="218"/>
      <c r="L655" s="223"/>
      <c r="M655" s="224"/>
      <c r="N655" s="225"/>
      <c r="O655" s="225"/>
      <c r="P655" s="225"/>
      <c r="Q655" s="225"/>
      <c r="R655" s="225"/>
      <c r="S655" s="225"/>
      <c r="T655" s="226"/>
      <c r="AT655" s="227" t="s">
        <v>161</v>
      </c>
      <c r="AU655" s="227" t="s">
        <v>87</v>
      </c>
      <c r="AV655" s="14" t="s">
        <v>159</v>
      </c>
      <c r="AW655" s="14" t="s">
        <v>34</v>
      </c>
      <c r="AX655" s="14" t="s">
        <v>85</v>
      </c>
      <c r="AY655" s="227" t="s">
        <v>152</v>
      </c>
    </row>
    <row r="656" spans="1:65" s="12" customFormat="1" ht="22.9" customHeight="1">
      <c r="B656" s="171"/>
      <c r="C656" s="172"/>
      <c r="D656" s="173" t="s">
        <v>76</v>
      </c>
      <c r="E656" s="185" t="s">
        <v>3976</v>
      </c>
      <c r="F656" s="185" t="s">
        <v>3977</v>
      </c>
      <c r="G656" s="172"/>
      <c r="H656" s="172"/>
      <c r="I656" s="175"/>
      <c r="J656" s="186">
        <f>BK656</f>
        <v>0</v>
      </c>
      <c r="K656" s="172"/>
      <c r="L656" s="177"/>
      <c r="M656" s="178"/>
      <c r="N656" s="179"/>
      <c r="O656" s="179"/>
      <c r="P656" s="180">
        <f>SUM(P657:P683)</f>
        <v>0</v>
      </c>
      <c r="Q656" s="179"/>
      <c r="R656" s="180">
        <f>SUM(R657:R683)</f>
        <v>0.35755999999999999</v>
      </c>
      <c r="S656" s="179"/>
      <c r="T656" s="181">
        <f>SUM(T657:T683)</f>
        <v>0.18</v>
      </c>
      <c r="AR656" s="182" t="s">
        <v>87</v>
      </c>
      <c r="AT656" s="183" t="s">
        <v>76</v>
      </c>
      <c r="AU656" s="183" t="s">
        <v>85</v>
      </c>
      <c r="AY656" s="182" t="s">
        <v>152</v>
      </c>
      <c r="BK656" s="184">
        <f>SUM(BK657:BK683)</f>
        <v>0</v>
      </c>
    </row>
    <row r="657" spans="1:65" s="2" customFormat="1" ht="24.2" customHeight="1">
      <c r="A657" s="34"/>
      <c r="B657" s="35"/>
      <c r="C657" s="187" t="s">
        <v>2729</v>
      </c>
      <c r="D657" s="187" t="s">
        <v>155</v>
      </c>
      <c r="E657" s="188" t="s">
        <v>3978</v>
      </c>
      <c r="F657" s="189" t="s">
        <v>3979</v>
      </c>
      <c r="G657" s="190" t="s">
        <v>170</v>
      </c>
      <c r="H657" s="191">
        <v>1</v>
      </c>
      <c r="I657" s="192"/>
      <c r="J657" s="193">
        <f>ROUND(I657*H657,2)</f>
        <v>0</v>
      </c>
      <c r="K657" s="194"/>
      <c r="L657" s="39"/>
      <c r="M657" s="195" t="s">
        <v>1</v>
      </c>
      <c r="N657" s="196" t="s">
        <v>42</v>
      </c>
      <c r="O657" s="71"/>
      <c r="P657" s="197">
        <f>O657*H657</f>
        <v>0</v>
      </c>
      <c r="Q657" s="197">
        <v>0</v>
      </c>
      <c r="R657" s="197">
        <f>Q657*H657</f>
        <v>0</v>
      </c>
      <c r="S657" s="197">
        <v>0.18</v>
      </c>
      <c r="T657" s="198">
        <f>S657*H657</f>
        <v>0.18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99" t="s">
        <v>235</v>
      </c>
      <c r="AT657" s="199" t="s">
        <v>155</v>
      </c>
      <c r="AU657" s="199" t="s">
        <v>87</v>
      </c>
      <c r="AY657" s="17" t="s">
        <v>152</v>
      </c>
      <c r="BE657" s="200">
        <f>IF(N657="základní",J657,0)</f>
        <v>0</v>
      </c>
      <c r="BF657" s="200">
        <f>IF(N657="snížená",J657,0)</f>
        <v>0</v>
      </c>
      <c r="BG657" s="200">
        <f>IF(N657="zákl. přenesená",J657,0)</f>
        <v>0</v>
      </c>
      <c r="BH657" s="200">
        <f>IF(N657="sníž. přenesená",J657,0)</f>
        <v>0</v>
      </c>
      <c r="BI657" s="200">
        <f>IF(N657="nulová",J657,0)</f>
        <v>0</v>
      </c>
      <c r="BJ657" s="17" t="s">
        <v>85</v>
      </c>
      <c r="BK657" s="200">
        <f>ROUND(I657*H657,2)</f>
        <v>0</v>
      </c>
      <c r="BL657" s="17" t="s">
        <v>235</v>
      </c>
      <c r="BM657" s="199" t="s">
        <v>3980</v>
      </c>
    </row>
    <row r="658" spans="1:65" s="2" customFormat="1" ht="24.2" customHeight="1">
      <c r="A658" s="34"/>
      <c r="B658" s="35"/>
      <c r="C658" s="187" t="s">
        <v>2733</v>
      </c>
      <c r="D658" s="187" t="s">
        <v>155</v>
      </c>
      <c r="E658" s="188" t="s">
        <v>3981</v>
      </c>
      <c r="F658" s="189" t="s">
        <v>3982</v>
      </c>
      <c r="G658" s="190" t="s">
        <v>170</v>
      </c>
      <c r="H658" s="191">
        <v>2</v>
      </c>
      <c r="I658" s="192"/>
      <c r="J658" s="193">
        <f>ROUND(I658*H658,2)</f>
        <v>0</v>
      </c>
      <c r="K658" s="194"/>
      <c r="L658" s="39"/>
      <c r="M658" s="195" t="s">
        <v>1</v>
      </c>
      <c r="N658" s="196" t="s">
        <v>42</v>
      </c>
      <c r="O658" s="71"/>
      <c r="P658" s="197">
        <f>O658*H658</f>
        <v>0</v>
      </c>
      <c r="Q658" s="197">
        <v>0</v>
      </c>
      <c r="R658" s="197">
        <f>Q658*H658</f>
        <v>0</v>
      </c>
      <c r="S658" s="197">
        <v>0</v>
      </c>
      <c r="T658" s="198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99" t="s">
        <v>235</v>
      </c>
      <c r="AT658" s="199" t="s">
        <v>155</v>
      </c>
      <c r="AU658" s="199" t="s">
        <v>87</v>
      </c>
      <c r="AY658" s="17" t="s">
        <v>152</v>
      </c>
      <c r="BE658" s="200">
        <f>IF(N658="základní",J658,0)</f>
        <v>0</v>
      </c>
      <c r="BF658" s="200">
        <f>IF(N658="snížená",J658,0)</f>
        <v>0</v>
      </c>
      <c r="BG658" s="200">
        <f>IF(N658="zákl. přenesená",J658,0)</f>
        <v>0</v>
      </c>
      <c r="BH658" s="200">
        <f>IF(N658="sníž. přenesená",J658,0)</f>
        <v>0</v>
      </c>
      <c r="BI658" s="200">
        <f>IF(N658="nulová",J658,0)</f>
        <v>0</v>
      </c>
      <c r="BJ658" s="17" t="s">
        <v>85</v>
      </c>
      <c r="BK658" s="200">
        <f>ROUND(I658*H658,2)</f>
        <v>0</v>
      </c>
      <c r="BL658" s="17" t="s">
        <v>235</v>
      </c>
      <c r="BM658" s="199" t="s">
        <v>3983</v>
      </c>
    </row>
    <row r="659" spans="1:65" s="13" customFormat="1" ht="11.25">
      <c r="B659" s="201"/>
      <c r="C659" s="202"/>
      <c r="D659" s="203" t="s">
        <v>161</v>
      </c>
      <c r="E659" s="204" t="s">
        <v>1</v>
      </c>
      <c r="F659" s="205" t="s">
        <v>3984</v>
      </c>
      <c r="G659" s="202"/>
      <c r="H659" s="206">
        <v>2</v>
      </c>
      <c r="I659" s="207"/>
      <c r="J659" s="202"/>
      <c r="K659" s="202"/>
      <c r="L659" s="208"/>
      <c r="M659" s="209"/>
      <c r="N659" s="210"/>
      <c r="O659" s="210"/>
      <c r="P659" s="210"/>
      <c r="Q659" s="210"/>
      <c r="R659" s="210"/>
      <c r="S659" s="210"/>
      <c r="T659" s="211"/>
      <c r="AT659" s="212" t="s">
        <v>161</v>
      </c>
      <c r="AU659" s="212" t="s">
        <v>87</v>
      </c>
      <c r="AV659" s="13" t="s">
        <v>87</v>
      </c>
      <c r="AW659" s="13" t="s">
        <v>34</v>
      </c>
      <c r="AX659" s="13" t="s">
        <v>85</v>
      </c>
      <c r="AY659" s="212" t="s">
        <v>152</v>
      </c>
    </row>
    <row r="660" spans="1:65" s="2" customFormat="1" ht="37.9" customHeight="1">
      <c r="A660" s="34"/>
      <c r="B660" s="35"/>
      <c r="C660" s="228" t="s">
        <v>2737</v>
      </c>
      <c r="D660" s="228" t="s">
        <v>263</v>
      </c>
      <c r="E660" s="229" t="s">
        <v>3985</v>
      </c>
      <c r="F660" s="230" t="s">
        <v>3986</v>
      </c>
      <c r="G660" s="231" t="s">
        <v>170</v>
      </c>
      <c r="H660" s="232">
        <v>2</v>
      </c>
      <c r="I660" s="233"/>
      <c r="J660" s="234">
        <f>ROUND(I660*H660,2)</f>
        <v>0</v>
      </c>
      <c r="K660" s="235"/>
      <c r="L660" s="236"/>
      <c r="M660" s="237" t="s">
        <v>1</v>
      </c>
      <c r="N660" s="238" t="s">
        <v>42</v>
      </c>
      <c r="O660" s="71"/>
      <c r="P660" s="197">
        <f>O660*H660</f>
        <v>0</v>
      </c>
      <c r="Q660" s="197">
        <v>0</v>
      </c>
      <c r="R660" s="197">
        <f>Q660*H660</f>
        <v>0</v>
      </c>
      <c r="S660" s="197">
        <v>0</v>
      </c>
      <c r="T660" s="198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99" t="s">
        <v>285</v>
      </c>
      <c r="AT660" s="199" t="s">
        <v>263</v>
      </c>
      <c r="AU660" s="199" t="s">
        <v>87</v>
      </c>
      <c r="AY660" s="17" t="s">
        <v>152</v>
      </c>
      <c r="BE660" s="200">
        <f>IF(N660="základní",J660,0)</f>
        <v>0</v>
      </c>
      <c r="BF660" s="200">
        <f>IF(N660="snížená",J660,0)</f>
        <v>0</v>
      </c>
      <c r="BG660" s="200">
        <f>IF(N660="zákl. přenesená",J660,0)</f>
        <v>0</v>
      </c>
      <c r="BH660" s="200">
        <f>IF(N660="sníž. přenesená",J660,0)</f>
        <v>0</v>
      </c>
      <c r="BI660" s="200">
        <f>IF(N660="nulová",J660,0)</f>
        <v>0</v>
      </c>
      <c r="BJ660" s="17" t="s">
        <v>85</v>
      </c>
      <c r="BK660" s="200">
        <f>ROUND(I660*H660,2)</f>
        <v>0</v>
      </c>
      <c r="BL660" s="17" t="s">
        <v>235</v>
      </c>
      <c r="BM660" s="199" t="s">
        <v>3987</v>
      </c>
    </row>
    <row r="661" spans="1:65" s="2" customFormat="1" ht="136.5">
      <c r="A661" s="34"/>
      <c r="B661" s="35"/>
      <c r="C661" s="36"/>
      <c r="D661" s="203" t="s">
        <v>172</v>
      </c>
      <c r="E661" s="36"/>
      <c r="F661" s="213" t="s">
        <v>3988</v>
      </c>
      <c r="G661" s="36"/>
      <c r="H661" s="36"/>
      <c r="I661" s="214"/>
      <c r="J661" s="36"/>
      <c r="K661" s="36"/>
      <c r="L661" s="39"/>
      <c r="M661" s="215"/>
      <c r="N661" s="216"/>
      <c r="O661" s="71"/>
      <c r="P661" s="71"/>
      <c r="Q661" s="71"/>
      <c r="R661" s="71"/>
      <c r="S661" s="71"/>
      <c r="T661" s="72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7" t="s">
        <v>172</v>
      </c>
      <c r="AU661" s="17" t="s">
        <v>87</v>
      </c>
    </row>
    <row r="662" spans="1:65" s="2" customFormat="1" ht="24.2" customHeight="1">
      <c r="A662" s="34"/>
      <c r="B662" s="35"/>
      <c r="C662" s="228" t="s">
        <v>2741</v>
      </c>
      <c r="D662" s="228" t="s">
        <v>263</v>
      </c>
      <c r="E662" s="229" t="s">
        <v>3989</v>
      </c>
      <c r="F662" s="230" t="s">
        <v>3990</v>
      </c>
      <c r="G662" s="231" t="s">
        <v>170</v>
      </c>
      <c r="H662" s="232">
        <v>2</v>
      </c>
      <c r="I662" s="233"/>
      <c r="J662" s="234">
        <f>ROUND(I662*H662,2)</f>
        <v>0</v>
      </c>
      <c r="K662" s="235"/>
      <c r="L662" s="236"/>
      <c r="M662" s="237" t="s">
        <v>1</v>
      </c>
      <c r="N662" s="238" t="s">
        <v>42</v>
      </c>
      <c r="O662" s="71"/>
      <c r="P662" s="197">
        <f>O662*H662</f>
        <v>0</v>
      </c>
      <c r="Q662" s="197">
        <v>4.81E-3</v>
      </c>
      <c r="R662" s="197">
        <f>Q662*H662</f>
        <v>9.6200000000000001E-3</v>
      </c>
      <c r="S662" s="197">
        <v>0</v>
      </c>
      <c r="T662" s="198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99" t="s">
        <v>285</v>
      </c>
      <c r="AT662" s="199" t="s">
        <v>263</v>
      </c>
      <c r="AU662" s="199" t="s">
        <v>87</v>
      </c>
      <c r="AY662" s="17" t="s">
        <v>152</v>
      </c>
      <c r="BE662" s="200">
        <f>IF(N662="základní",J662,0)</f>
        <v>0</v>
      </c>
      <c r="BF662" s="200">
        <f>IF(N662="snížená",J662,0)</f>
        <v>0</v>
      </c>
      <c r="BG662" s="200">
        <f>IF(N662="zákl. přenesená",J662,0)</f>
        <v>0</v>
      </c>
      <c r="BH662" s="200">
        <f>IF(N662="sníž. přenesená",J662,0)</f>
        <v>0</v>
      </c>
      <c r="BI662" s="200">
        <f>IF(N662="nulová",J662,0)</f>
        <v>0</v>
      </c>
      <c r="BJ662" s="17" t="s">
        <v>85</v>
      </c>
      <c r="BK662" s="200">
        <f>ROUND(I662*H662,2)</f>
        <v>0</v>
      </c>
      <c r="BL662" s="17" t="s">
        <v>235</v>
      </c>
      <c r="BM662" s="199" t="s">
        <v>3991</v>
      </c>
    </row>
    <row r="663" spans="1:65" s="2" customFormat="1" ht="24.2" customHeight="1">
      <c r="A663" s="34"/>
      <c r="B663" s="35"/>
      <c r="C663" s="187" t="s">
        <v>2745</v>
      </c>
      <c r="D663" s="187" t="s">
        <v>155</v>
      </c>
      <c r="E663" s="188" t="s">
        <v>3992</v>
      </c>
      <c r="F663" s="189" t="s">
        <v>3993</v>
      </c>
      <c r="G663" s="190" t="s">
        <v>170</v>
      </c>
      <c r="H663" s="191">
        <v>1</v>
      </c>
      <c r="I663" s="192"/>
      <c r="J663" s="193">
        <f>ROUND(I663*H663,2)</f>
        <v>0</v>
      </c>
      <c r="K663" s="194"/>
      <c r="L663" s="39"/>
      <c r="M663" s="195" t="s">
        <v>1</v>
      </c>
      <c r="N663" s="196" t="s">
        <v>42</v>
      </c>
      <c r="O663" s="71"/>
      <c r="P663" s="197">
        <f>O663*H663</f>
        <v>0</v>
      </c>
      <c r="Q663" s="197">
        <v>0</v>
      </c>
      <c r="R663" s="197">
        <f>Q663*H663</f>
        <v>0</v>
      </c>
      <c r="S663" s="197">
        <v>0</v>
      </c>
      <c r="T663" s="198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99" t="s">
        <v>235</v>
      </c>
      <c r="AT663" s="199" t="s">
        <v>155</v>
      </c>
      <c r="AU663" s="199" t="s">
        <v>87</v>
      </c>
      <c r="AY663" s="17" t="s">
        <v>152</v>
      </c>
      <c r="BE663" s="200">
        <f>IF(N663="základní",J663,0)</f>
        <v>0</v>
      </c>
      <c r="BF663" s="200">
        <f>IF(N663="snížená",J663,0)</f>
        <v>0</v>
      </c>
      <c r="BG663" s="200">
        <f>IF(N663="zákl. přenesená",J663,0)</f>
        <v>0</v>
      </c>
      <c r="BH663" s="200">
        <f>IF(N663="sníž. přenesená",J663,0)</f>
        <v>0</v>
      </c>
      <c r="BI663" s="200">
        <f>IF(N663="nulová",J663,0)</f>
        <v>0</v>
      </c>
      <c r="BJ663" s="17" t="s">
        <v>85</v>
      </c>
      <c r="BK663" s="200">
        <f>ROUND(I663*H663,2)</f>
        <v>0</v>
      </c>
      <c r="BL663" s="17" t="s">
        <v>235</v>
      </c>
      <c r="BM663" s="199" t="s">
        <v>3994</v>
      </c>
    </row>
    <row r="664" spans="1:65" s="13" customFormat="1" ht="11.25">
      <c r="B664" s="201"/>
      <c r="C664" s="202"/>
      <c r="D664" s="203" t="s">
        <v>161</v>
      </c>
      <c r="E664" s="204" t="s">
        <v>1</v>
      </c>
      <c r="F664" s="205" t="s">
        <v>3995</v>
      </c>
      <c r="G664" s="202"/>
      <c r="H664" s="206">
        <v>1</v>
      </c>
      <c r="I664" s="207"/>
      <c r="J664" s="202"/>
      <c r="K664" s="202"/>
      <c r="L664" s="208"/>
      <c r="M664" s="209"/>
      <c r="N664" s="210"/>
      <c r="O664" s="210"/>
      <c r="P664" s="210"/>
      <c r="Q664" s="210"/>
      <c r="R664" s="210"/>
      <c r="S664" s="210"/>
      <c r="T664" s="211"/>
      <c r="AT664" s="212" t="s">
        <v>161</v>
      </c>
      <c r="AU664" s="212" t="s">
        <v>87</v>
      </c>
      <c r="AV664" s="13" t="s">
        <v>87</v>
      </c>
      <c r="AW664" s="13" t="s">
        <v>34</v>
      </c>
      <c r="AX664" s="13" t="s">
        <v>85</v>
      </c>
      <c r="AY664" s="212" t="s">
        <v>152</v>
      </c>
    </row>
    <row r="665" spans="1:65" s="2" customFormat="1" ht="24.2" customHeight="1">
      <c r="A665" s="34"/>
      <c r="B665" s="35"/>
      <c r="C665" s="187" t="s">
        <v>2751</v>
      </c>
      <c r="D665" s="187" t="s">
        <v>155</v>
      </c>
      <c r="E665" s="188" t="s">
        <v>3996</v>
      </c>
      <c r="F665" s="189" t="s">
        <v>3997</v>
      </c>
      <c r="G665" s="190" t="s">
        <v>170</v>
      </c>
      <c r="H665" s="191">
        <v>1</v>
      </c>
      <c r="I665" s="192"/>
      <c r="J665" s="193">
        <f>ROUND(I665*H665,2)</f>
        <v>0</v>
      </c>
      <c r="K665" s="194"/>
      <c r="L665" s="39"/>
      <c r="M665" s="195" t="s">
        <v>1</v>
      </c>
      <c r="N665" s="196" t="s">
        <v>42</v>
      </c>
      <c r="O665" s="71"/>
      <c r="P665" s="197">
        <f>O665*H665</f>
        <v>0</v>
      </c>
      <c r="Q665" s="197">
        <v>0</v>
      </c>
      <c r="R665" s="197">
        <f>Q665*H665</f>
        <v>0</v>
      </c>
      <c r="S665" s="197">
        <v>0</v>
      </c>
      <c r="T665" s="198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99" t="s">
        <v>235</v>
      </c>
      <c r="AT665" s="199" t="s">
        <v>155</v>
      </c>
      <c r="AU665" s="199" t="s">
        <v>87</v>
      </c>
      <c r="AY665" s="17" t="s">
        <v>152</v>
      </c>
      <c r="BE665" s="200">
        <f>IF(N665="základní",J665,0)</f>
        <v>0</v>
      </c>
      <c r="BF665" s="200">
        <f>IF(N665="snížená",J665,0)</f>
        <v>0</v>
      </c>
      <c r="BG665" s="200">
        <f>IF(N665="zákl. přenesená",J665,0)</f>
        <v>0</v>
      </c>
      <c r="BH665" s="200">
        <f>IF(N665="sníž. přenesená",J665,0)</f>
        <v>0</v>
      </c>
      <c r="BI665" s="200">
        <f>IF(N665="nulová",J665,0)</f>
        <v>0</v>
      </c>
      <c r="BJ665" s="17" t="s">
        <v>85</v>
      </c>
      <c r="BK665" s="200">
        <f>ROUND(I665*H665,2)</f>
        <v>0</v>
      </c>
      <c r="BL665" s="17" t="s">
        <v>235</v>
      </c>
      <c r="BM665" s="199" t="s">
        <v>3998</v>
      </c>
    </row>
    <row r="666" spans="1:65" s="2" customFormat="1" ht="16.5" customHeight="1">
      <c r="A666" s="34"/>
      <c r="B666" s="35"/>
      <c r="C666" s="187" t="s">
        <v>2755</v>
      </c>
      <c r="D666" s="187" t="s">
        <v>155</v>
      </c>
      <c r="E666" s="188" t="s">
        <v>3999</v>
      </c>
      <c r="F666" s="189" t="s">
        <v>4000</v>
      </c>
      <c r="G666" s="190" t="s">
        <v>170</v>
      </c>
      <c r="H666" s="191">
        <v>1</v>
      </c>
      <c r="I666" s="192"/>
      <c r="J666" s="193">
        <f>ROUND(I666*H666,2)</f>
        <v>0</v>
      </c>
      <c r="K666" s="194"/>
      <c r="L666" s="39"/>
      <c r="M666" s="195" t="s">
        <v>1</v>
      </c>
      <c r="N666" s="196" t="s">
        <v>42</v>
      </c>
      <c r="O666" s="71"/>
      <c r="P666" s="197">
        <f>O666*H666</f>
        <v>0</v>
      </c>
      <c r="Q666" s="197">
        <v>0</v>
      </c>
      <c r="R666" s="197">
        <f>Q666*H666</f>
        <v>0</v>
      </c>
      <c r="S666" s="197">
        <v>0</v>
      </c>
      <c r="T666" s="198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99" t="s">
        <v>235</v>
      </c>
      <c r="AT666" s="199" t="s">
        <v>155</v>
      </c>
      <c r="AU666" s="199" t="s">
        <v>87</v>
      </c>
      <c r="AY666" s="17" t="s">
        <v>152</v>
      </c>
      <c r="BE666" s="200">
        <f>IF(N666="základní",J666,0)</f>
        <v>0</v>
      </c>
      <c r="BF666" s="200">
        <f>IF(N666="snížená",J666,0)</f>
        <v>0</v>
      </c>
      <c r="BG666" s="200">
        <f>IF(N666="zákl. přenesená",J666,0)</f>
        <v>0</v>
      </c>
      <c r="BH666" s="200">
        <f>IF(N666="sníž. přenesená",J666,0)</f>
        <v>0</v>
      </c>
      <c r="BI666" s="200">
        <f>IF(N666="nulová",J666,0)</f>
        <v>0</v>
      </c>
      <c r="BJ666" s="17" t="s">
        <v>85</v>
      </c>
      <c r="BK666" s="200">
        <f>ROUND(I666*H666,2)</f>
        <v>0</v>
      </c>
      <c r="BL666" s="17" t="s">
        <v>235</v>
      </c>
      <c r="BM666" s="199" t="s">
        <v>4001</v>
      </c>
    </row>
    <row r="667" spans="1:65" s="2" customFormat="1" ht="66.75" customHeight="1">
      <c r="A667" s="34"/>
      <c r="B667" s="35"/>
      <c r="C667" s="228" t="s">
        <v>2760</v>
      </c>
      <c r="D667" s="228" t="s">
        <v>263</v>
      </c>
      <c r="E667" s="229" t="s">
        <v>4002</v>
      </c>
      <c r="F667" s="230" t="s">
        <v>4003</v>
      </c>
      <c r="G667" s="231" t="s">
        <v>170</v>
      </c>
      <c r="H667" s="232">
        <v>1</v>
      </c>
      <c r="I667" s="233"/>
      <c r="J667" s="234">
        <f>ROUND(I667*H667,2)</f>
        <v>0</v>
      </c>
      <c r="K667" s="235"/>
      <c r="L667" s="236"/>
      <c r="M667" s="237" t="s">
        <v>1</v>
      </c>
      <c r="N667" s="238" t="s">
        <v>42</v>
      </c>
      <c r="O667" s="71"/>
      <c r="P667" s="197">
        <f>O667*H667</f>
        <v>0</v>
      </c>
      <c r="Q667" s="197">
        <v>0.2</v>
      </c>
      <c r="R667" s="197">
        <f>Q667*H667</f>
        <v>0.2</v>
      </c>
      <c r="S667" s="197">
        <v>0</v>
      </c>
      <c r="T667" s="198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99" t="s">
        <v>285</v>
      </c>
      <c r="AT667" s="199" t="s">
        <v>263</v>
      </c>
      <c r="AU667" s="199" t="s">
        <v>87</v>
      </c>
      <c r="AY667" s="17" t="s">
        <v>152</v>
      </c>
      <c r="BE667" s="200">
        <f>IF(N667="základní",J667,0)</f>
        <v>0</v>
      </c>
      <c r="BF667" s="200">
        <f>IF(N667="snížená",J667,0)</f>
        <v>0</v>
      </c>
      <c r="BG667" s="200">
        <f>IF(N667="zákl. přenesená",J667,0)</f>
        <v>0</v>
      </c>
      <c r="BH667" s="200">
        <f>IF(N667="sníž. přenesená",J667,0)</f>
        <v>0</v>
      </c>
      <c r="BI667" s="200">
        <f>IF(N667="nulová",J667,0)</f>
        <v>0</v>
      </c>
      <c r="BJ667" s="17" t="s">
        <v>85</v>
      </c>
      <c r="BK667" s="200">
        <f>ROUND(I667*H667,2)</f>
        <v>0</v>
      </c>
      <c r="BL667" s="17" t="s">
        <v>235</v>
      </c>
      <c r="BM667" s="199" t="s">
        <v>4004</v>
      </c>
    </row>
    <row r="668" spans="1:65" s="2" customFormat="1" ht="136.5">
      <c r="A668" s="34"/>
      <c r="B668" s="35"/>
      <c r="C668" s="36"/>
      <c r="D668" s="203" t="s">
        <v>172</v>
      </c>
      <c r="E668" s="36"/>
      <c r="F668" s="213" t="s">
        <v>4005</v>
      </c>
      <c r="G668" s="36"/>
      <c r="H668" s="36"/>
      <c r="I668" s="214"/>
      <c r="J668" s="36"/>
      <c r="K668" s="36"/>
      <c r="L668" s="39"/>
      <c r="M668" s="215"/>
      <c r="N668" s="216"/>
      <c r="O668" s="71"/>
      <c r="P668" s="71"/>
      <c r="Q668" s="71"/>
      <c r="R668" s="71"/>
      <c r="S668" s="71"/>
      <c r="T668" s="72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T668" s="17" t="s">
        <v>172</v>
      </c>
      <c r="AU668" s="17" t="s">
        <v>87</v>
      </c>
    </row>
    <row r="669" spans="1:65" s="2" customFormat="1" ht="24.2" customHeight="1">
      <c r="A669" s="34"/>
      <c r="B669" s="35"/>
      <c r="C669" s="228" t="s">
        <v>2765</v>
      </c>
      <c r="D669" s="228" t="s">
        <v>263</v>
      </c>
      <c r="E669" s="229" t="s">
        <v>3989</v>
      </c>
      <c r="F669" s="230" t="s">
        <v>3990</v>
      </c>
      <c r="G669" s="231" t="s">
        <v>170</v>
      </c>
      <c r="H669" s="232">
        <v>1</v>
      </c>
      <c r="I669" s="233"/>
      <c r="J669" s="234">
        <f>ROUND(I669*H669,2)</f>
        <v>0</v>
      </c>
      <c r="K669" s="235"/>
      <c r="L669" s="236"/>
      <c r="M669" s="237" t="s">
        <v>1</v>
      </c>
      <c r="N669" s="238" t="s">
        <v>42</v>
      </c>
      <c r="O669" s="71"/>
      <c r="P669" s="197">
        <f>O669*H669</f>
        <v>0</v>
      </c>
      <c r="Q669" s="197">
        <v>4.81E-3</v>
      </c>
      <c r="R669" s="197">
        <f>Q669*H669</f>
        <v>4.81E-3</v>
      </c>
      <c r="S669" s="197">
        <v>0</v>
      </c>
      <c r="T669" s="198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99" t="s">
        <v>285</v>
      </c>
      <c r="AT669" s="199" t="s">
        <v>263</v>
      </c>
      <c r="AU669" s="199" t="s">
        <v>87</v>
      </c>
      <c r="AY669" s="17" t="s">
        <v>152</v>
      </c>
      <c r="BE669" s="200">
        <f>IF(N669="základní",J669,0)</f>
        <v>0</v>
      </c>
      <c r="BF669" s="200">
        <f>IF(N669="snížená",J669,0)</f>
        <v>0</v>
      </c>
      <c r="BG669" s="200">
        <f>IF(N669="zákl. přenesená",J669,0)</f>
        <v>0</v>
      </c>
      <c r="BH669" s="200">
        <f>IF(N669="sníž. přenesená",J669,0)</f>
        <v>0</v>
      </c>
      <c r="BI669" s="200">
        <f>IF(N669="nulová",J669,0)</f>
        <v>0</v>
      </c>
      <c r="BJ669" s="17" t="s">
        <v>85</v>
      </c>
      <c r="BK669" s="200">
        <f>ROUND(I669*H669,2)</f>
        <v>0</v>
      </c>
      <c r="BL669" s="17" t="s">
        <v>235</v>
      </c>
      <c r="BM669" s="199" t="s">
        <v>4006</v>
      </c>
    </row>
    <row r="670" spans="1:65" s="2" customFormat="1" ht="24.2" customHeight="1">
      <c r="A670" s="34"/>
      <c r="B670" s="35"/>
      <c r="C670" s="187" t="s">
        <v>2768</v>
      </c>
      <c r="D670" s="187" t="s">
        <v>155</v>
      </c>
      <c r="E670" s="188" t="s">
        <v>4007</v>
      </c>
      <c r="F670" s="189" t="s">
        <v>4008</v>
      </c>
      <c r="G670" s="190" t="s">
        <v>198</v>
      </c>
      <c r="H670" s="191">
        <v>9</v>
      </c>
      <c r="I670" s="192"/>
      <c r="J670" s="193">
        <f>ROUND(I670*H670,2)</f>
        <v>0</v>
      </c>
      <c r="K670" s="194"/>
      <c r="L670" s="39"/>
      <c r="M670" s="195" t="s">
        <v>1</v>
      </c>
      <c r="N670" s="196" t="s">
        <v>42</v>
      </c>
      <c r="O670" s="71"/>
      <c r="P670" s="197">
        <f>O670*H670</f>
        <v>0</v>
      </c>
      <c r="Q670" s="197">
        <v>0</v>
      </c>
      <c r="R670" s="197">
        <f>Q670*H670</f>
        <v>0</v>
      </c>
      <c r="S670" s="197">
        <v>0</v>
      </c>
      <c r="T670" s="198">
        <f>S670*H670</f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199" t="s">
        <v>235</v>
      </c>
      <c r="AT670" s="199" t="s">
        <v>155</v>
      </c>
      <c r="AU670" s="199" t="s">
        <v>87</v>
      </c>
      <c r="AY670" s="17" t="s">
        <v>152</v>
      </c>
      <c r="BE670" s="200">
        <f>IF(N670="základní",J670,0)</f>
        <v>0</v>
      </c>
      <c r="BF670" s="200">
        <f>IF(N670="snížená",J670,0)</f>
        <v>0</v>
      </c>
      <c r="BG670" s="200">
        <f>IF(N670="zákl. přenesená",J670,0)</f>
        <v>0</v>
      </c>
      <c r="BH670" s="200">
        <f>IF(N670="sníž. přenesená",J670,0)</f>
        <v>0</v>
      </c>
      <c r="BI670" s="200">
        <f>IF(N670="nulová",J670,0)</f>
        <v>0</v>
      </c>
      <c r="BJ670" s="17" t="s">
        <v>85</v>
      </c>
      <c r="BK670" s="200">
        <f>ROUND(I670*H670,2)</f>
        <v>0</v>
      </c>
      <c r="BL670" s="17" t="s">
        <v>235</v>
      </c>
      <c r="BM670" s="199" t="s">
        <v>4009</v>
      </c>
    </row>
    <row r="671" spans="1:65" s="13" customFormat="1" ht="11.25">
      <c r="B671" s="201"/>
      <c r="C671" s="202"/>
      <c r="D671" s="203" t="s">
        <v>161</v>
      </c>
      <c r="E671" s="204" t="s">
        <v>1</v>
      </c>
      <c r="F671" s="205" t="s">
        <v>4010</v>
      </c>
      <c r="G671" s="202"/>
      <c r="H671" s="206">
        <v>9</v>
      </c>
      <c r="I671" s="207"/>
      <c r="J671" s="202"/>
      <c r="K671" s="202"/>
      <c r="L671" s="208"/>
      <c r="M671" s="209"/>
      <c r="N671" s="210"/>
      <c r="O671" s="210"/>
      <c r="P671" s="210"/>
      <c r="Q671" s="210"/>
      <c r="R671" s="210"/>
      <c r="S671" s="210"/>
      <c r="T671" s="211"/>
      <c r="AT671" s="212" t="s">
        <v>161</v>
      </c>
      <c r="AU671" s="212" t="s">
        <v>87</v>
      </c>
      <c r="AV671" s="13" t="s">
        <v>87</v>
      </c>
      <c r="AW671" s="13" t="s">
        <v>34</v>
      </c>
      <c r="AX671" s="13" t="s">
        <v>85</v>
      </c>
      <c r="AY671" s="212" t="s">
        <v>152</v>
      </c>
    </row>
    <row r="672" spans="1:65" s="2" customFormat="1" ht="24.2" customHeight="1">
      <c r="A672" s="34"/>
      <c r="B672" s="35"/>
      <c r="C672" s="228" t="s">
        <v>2774</v>
      </c>
      <c r="D672" s="228" t="s">
        <v>263</v>
      </c>
      <c r="E672" s="229" t="s">
        <v>4011</v>
      </c>
      <c r="F672" s="230" t="s">
        <v>4012</v>
      </c>
      <c r="G672" s="231" t="s">
        <v>198</v>
      </c>
      <c r="H672" s="232">
        <v>9</v>
      </c>
      <c r="I672" s="233"/>
      <c r="J672" s="234">
        <f>ROUND(I672*H672,2)</f>
        <v>0</v>
      </c>
      <c r="K672" s="235"/>
      <c r="L672" s="236"/>
      <c r="M672" s="237" t="s">
        <v>1</v>
      </c>
      <c r="N672" s="238" t="s">
        <v>42</v>
      </c>
      <c r="O672" s="71"/>
      <c r="P672" s="197">
        <f>O672*H672</f>
        <v>0</v>
      </c>
      <c r="Q672" s="197">
        <v>2.9999999999999997E-4</v>
      </c>
      <c r="R672" s="197">
        <f>Q672*H672</f>
        <v>2.6999999999999997E-3</v>
      </c>
      <c r="S672" s="197">
        <v>0</v>
      </c>
      <c r="T672" s="198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99" t="s">
        <v>285</v>
      </c>
      <c r="AT672" s="199" t="s">
        <v>263</v>
      </c>
      <c r="AU672" s="199" t="s">
        <v>87</v>
      </c>
      <c r="AY672" s="17" t="s">
        <v>152</v>
      </c>
      <c r="BE672" s="200">
        <f>IF(N672="základní",J672,0)</f>
        <v>0</v>
      </c>
      <c r="BF672" s="200">
        <f>IF(N672="snížená",J672,0)</f>
        <v>0</v>
      </c>
      <c r="BG672" s="200">
        <f>IF(N672="zákl. přenesená",J672,0)</f>
        <v>0</v>
      </c>
      <c r="BH672" s="200">
        <f>IF(N672="sníž. přenesená",J672,0)</f>
        <v>0</v>
      </c>
      <c r="BI672" s="200">
        <f>IF(N672="nulová",J672,0)</f>
        <v>0</v>
      </c>
      <c r="BJ672" s="17" t="s">
        <v>85</v>
      </c>
      <c r="BK672" s="200">
        <f>ROUND(I672*H672,2)</f>
        <v>0</v>
      </c>
      <c r="BL672" s="17" t="s">
        <v>235</v>
      </c>
      <c r="BM672" s="199" t="s">
        <v>4013</v>
      </c>
    </row>
    <row r="673" spans="1:65" s="2" customFormat="1" ht="16.5" customHeight="1">
      <c r="A673" s="34"/>
      <c r="B673" s="35"/>
      <c r="C673" s="228" t="s">
        <v>2778</v>
      </c>
      <c r="D673" s="228" t="s">
        <v>263</v>
      </c>
      <c r="E673" s="229" t="s">
        <v>4014</v>
      </c>
      <c r="F673" s="230" t="s">
        <v>4015</v>
      </c>
      <c r="G673" s="231" t="s">
        <v>170</v>
      </c>
      <c r="H673" s="232">
        <v>3</v>
      </c>
      <c r="I673" s="233"/>
      <c r="J673" s="234">
        <f>ROUND(I673*H673,2)</f>
        <v>0</v>
      </c>
      <c r="K673" s="235"/>
      <c r="L673" s="236"/>
      <c r="M673" s="237" t="s">
        <v>1</v>
      </c>
      <c r="N673" s="238" t="s">
        <v>42</v>
      </c>
      <c r="O673" s="71"/>
      <c r="P673" s="197">
        <f>O673*H673</f>
        <v>0</v>
      </c>
      <c r="Q673" s="197">
        <v>1.2999999999999999E-4</v>
      </c>
      <c r="R673" s="197">
        <f>Q673*H673</f>
        <v>3.8999999999999994E-4</v>
      </c>
      <c r="S673" s="197">
        <v>0</v>
      </c>
      <c r="T673" s="198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99" t="s">
        <v>285</v>
      </c>
      <c r="AT673" s="199" t="s">
        <v>263</v>
      </c>
      <c r="AU673" s="199" t="s">
        <v>87</v>
      </c>
      <c r="AY673" s="17" t="s">
        <v>152</v>
      </c>
      <c r="BE673" s="200">
        <f>IF(N673="základní",J673,0)</f>
        <v>0</v>
      </c>
      <c r="BF673" s="200">
        <f>IF(N673="snížená",J673,0)</f>
        <v>0</v>
      </c>
      <c r="BG673" s="200">
        <f>IF(N673="zákl. přenesená",J673,0)</f>
        <v>0</v>
      </c>
      <c r="BH673" s="200">
        <f>IF(N673="sníž. přenesená",J673,0)</f>
        <v>0</v>
      </c>
      <c r="BI673" s="200">
        <f>IF(N673="nulová",J673,0)</f>
        <v>0</v>
      </c>
      <c r="BJ673" s="17" t="s">
        <v>85</v>
      </c>
      <c r="BK673" s="200">
        <f>ROUND(I673*H673,2)</f>
        <v>0</v>
      </c>
      <c r="BL673" s="17" t="s">
        <v>235</v>
      </c>
      <c r="BM673" s="199" t="s">
        <v>4016</v>
      </c>
    </row>
    <row r="674" spans="1:65" s="2" customFormat="1" ht="16.5" customHeight="1">
      <c r="A674" s="34"/>
      <c r="B674" s="35"/>
      <c r="C674" s="228" t="s">
        <v>2782</v>
      </c>
      <c r="D674" s="228" t="s">
        <v>263</v>
      </c>
      <c r="E674" s="229" t="s">
        <v>4017</v>
      </c>
      <c r="F674" s="230" t="s">
        <v>4018</v>
      </c>
      <c r="G674" s="231" t="s">
        <v>170</v>
      </c>
      <c r="H674" s="232">
        <v>3</v>
      </c>
      <c r="I674" s="233"/>
      <c r="J674" s="234">
        <f>ROUND(I674*H674,2)</f>
        <v>0</v>
      </c>
      <c r="K674" s="235"/>
      <c r="L674" s="236"/>
      <c r="M674" s="237" t="s">
        <v>1</v>
      </c>
      <c r="N674" s="238" t="s">
        <v>42</v>
      </c>
      <c r="O674" s="71"/>
      <c r="P674" s="197">
        <f>O674*H674</f>
        <v>0</v>
      </c>
      <c r="Q674" s="197">
        <v>3.0000000000000001E-5</v>
      </c>
      <c r="R674" s="197">
        <f>Q674*H674</f>
        <v>9.0000000000000006E-5</v>
      </c>
      <c r="S674" s="197">
        <v>0</v>
      </c>
      <c r="T674" s="198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99" t="s">
        <v>285</v>
      </c>
      <c r="AT674" s="199" t="s">
        <v>263</v>
      </c>
      <c r="AU674" s="199" t="s">
        <v>87</v>
      </c>
      <c r="AY674" s="17" t="s">
        <v>152</v>
      </c>
      <c r="BE674" s="200">
        <f>IF(N674="základní",J674,0)</f>
        <v>0</v>
      </c>
      <c r="BF674" s="200">
        <f>IF(N674="snížená",J674,0)</f>
        <v>0</v>
      </c>
      <c r="BG674" s="200">
        <f>IF(N674="zákl. přenesená",J674,0)</f>
        <v>0</v>
      </c>
      <c r="BH674" s="200">
        <f>IF(N674="sníž. přenesená",J674,0)</f>
        <v>0</v>
      </c>
      <c r="BI674" s="200">
        <f>IF(N674="nulová",J674,0)</f>
        <v>0</v>
      </c>
      <c r="BJ674" s="17" t="s">
        <v>85</v>
      </c>
      <c r="BK674" s="200">
        <f>ROUND(I674*H674,2)</f>
        <v>0</v>
      </c>
      <c r="BL674" s="17" t="s">
        <v>235</v>
      </c>
      <c r="BM674" s="199" t="s">
        <v>4019</v>
      </c>
    </row>
    <row r="675" spans="1:65" s="2" customFormat="1" ht="33" customHeight="1">
      <c r="A675" s="34"/>
      <c r="B675" s="35"/>
      <c r="C675" s="187" t="s">
        <v>2787</v>
      </c>
      <c r="D675" s="187" t="s">
        <v>155</v>
      </c>
      <c r="E675" s="188" t="s">
        <v>4020</v>
      </c>
      <c r="F675" s="189" t="s">
        <v>4021</v>
      </c>
      <c r="G675" s="190" t="s">
        <v>198</v>
      </c>
      <c r="H675" s="191">
        <v>15</v>
      </c>
      <c r="I675" s="192"/>
      <c r="J675" s="193">
        <f>ROUND(I675*H675,2)</f>
        <v>0</v>
      </c>
      <c r="K675" s="194"/>
      <c r="L675" s="39"/>
      <c r="M675" s="195" t="s">
        <v>1</v>
      </c>
      <c r="N675" s="196" t="s">
        <v>42</v>
      </c>
      <c r="O675" s="71"/>
      <c r="P675" s="197">
        <f>O675*H675</f>
        <v>0</v>
      </c>
      <c r="Q675" s="197">
        <v>0</v>
      </c>
      <c r="R675" s="197">
        <f>Q675*H675</f>
        <v>0</v>
      </c>
      <c r="S675" s="197">
        <v>0</v>
      </c>
      <c r="T675" s="198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99" t="s">
        <v>235</v>
      </c>
      <c r="AT675" s="199" t="s">
        <v>155</v>
      </c>
      <c r="AU675" s="199" t="s">
        <v>87</v>
      </c>
      <c r="AY675" s="17" t="s">
        <v>152</v>
      </c>
      <c r="BE675" s="200">
        <f>IF(N675="základní",J675,0)</f>
        <v>0</v>
      </c>
      <c r="BF675" s="200">
        <f>IF(N675="snížená",J675,0)</f>
        <v>0</v>
      </c>
      <c r="BG675" s="200">
        <f>IF(N675="zákl. přenesená",J675,0)</f>
        <v>0</v>
      </c>
      <c r="BH675" s="200">
        <f>IF(N675="sníž. přenesená",J675,0)</f>
        <v>0</v>
      </c>
      <c r="BI675" s="200">
        <f>IF(N675="nulová",J675,0)</f>
        <v>0</v>
      </c>
      <c r="BJ675" s="17" t="s">
        <v>85</v>
      </c>
      <c r="BK675" s="200">
        <f>ROUND(I675*H675,2)</f>
        <v>0</v>
      </c>
      <c r="BL675" s="17" t="s">
        <v>235</v>
      </c>
      <c r="BM675" s="199" t="s">
        <v>4022</v>
      </c>
    </row>
    <row r="676" spans="1:65" s="13" customFormat="1" ht="11.25">
      <c r="B676" s="201"/>
      <c r="C676" s="202"/>
      <c r="D676" s="203" t="s">
        <v>161</v>
      </c>
      <c r="E676" s="204" t="s">
        <v>1</v>
      </c>
      <c r="F676" s="205" t="s">
        <v>4023</v>
      </c>
      <c r="G676" s="202"/>
      <c r="H676" s="206">
        <v>15</v>
      </c>
      <c r="I676" s="207"/>
      <c r="J676" s="202"/>
      <c r="K676" s="202"/>
      <c r="L676" s="208"/>
      <c r="M676" s="209"/>
      <c r="N676" s="210"/>
      <c r="O676" s="210"/>
      <c r="P676" s="210"/>
      <c r="Q676" s="210"/>
      <c r="R676" s="210"/>
      <c r="S676" s="210"/>
      <c r="T676" s="211"/>
      <c r="AT676" s="212" t="s">
        <v>161</v>
      </c>
      <c r="AU676" s="212" t="s">
        <v>87</v>
      </c>
      <c r="AV676" s="13" t="s">
        <v>87</v>
      </c>
      <c r="AW676" s="13" t="s">
        <v>34</v>
      </c>
      <c r="AX676" s="13" t="s">
        <v>85</v>
      </c>
      <c r="AY676" s="212" t="s">
        <v>152</v>
      </c>
    </row>
    <row r="677" spans="1:65" s="2" customFormat="1" ht="16.5" customHeight="1">
      <c r="A677" s="34"/>
      <c r="B677" s="35"/>
      <c r="C677" s="228" t="s">
        <v>2792</v>
      </c>
      <c r="D677" s="228" t="s">
        <v>263</v>
      </c>
      <c r="E677" s="229" t="s">
        <v>4024</v>
      </c>
      <c r="F677" s="230" t="s">
        <v>4025</v>
      </c>
      <c r="G677" s="231" t="s">
        <v>198</v>
      </c>
      <c r="H677" s="232">
        <v>15</v>
      </c>
      <c r="I677" s="233"/>
      <c r="J677" s="234">
        <f t="shared" ref="J677:J683" si="90">ROUND(I677*H677,2)</f>
        <v>0</v>
      </c>
      <c r="K677" s="235"/>
      <c r="L677" s="236"/>
      <c r="M677" s="237" t="s">
        <v>1</v>
      </c>
      <c r="N677" s="238" t="s">
        <v>42</v>
      </c>
      <c r="O677" s="71"/>
      <c r="P677" s="197">
        <f t="shared" ref="P677:P683" si="91">O677*H677</f>
        <v>0</v>
      </c>
      <c r="Q677" s="197">
        <v>8.2000000000000007E-3</v>
      </c>
      <c r="R677" s="197">
        <f t="shared" ref="R677:R683" si="92">Q677*H677</f>
        <v>0.12300000000000001</v>
      </c>
      <c r="S677" s="197">
        <v>0</v>
      </c>
      <c r="T677" s="198">
        <f t="shared" ref="T677:T683" si="93"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99" t="s">
        <v>285</v>
      </c>
      <c r="AT677" s="199" t="s">
        <v>263</v>
      </c>
      <c r="AU677" s="199" t="s">
        <v>87</v>
      </c>
      <c r="AY677" s="17" t="s">
        <v>152</v>
      </c>
      <c r="BE677" s="200">
        <f t="shared" ref="BE677:BE683" si="94">IF(N677="základní",J677,0)</f>
        <v>0</v>
      </c>
      <c r="BF677" s="200">
        <f t="shared" ref="BF677:BF683" si="95">IF(N677="snížená",J677,0)</f>
        <v>0</v>
      </c>
      <c r="BG677" s="200">
        <f t="shared" ref="BG677:BG683" si="96">IF(N677="zákl. přenesená",J677,0)</f>
        <v>0</v>
      </c>
      <c r="BH677" s="200">
        <f t="shared" ref="BH677:BH683" si="97">IF(N677="sníž. přenesená",J677,0)</f>
        <v>0</v>
      </c>
      <c r="BI677" s="200">
        <f t="shared" ref="BI677:BI683" si="98">IF(N677="nulová",J677,0)</f>
        <v>0</v>
      </c>
      <c r="BJ677" s="17" t="s">
        <v>85</v>
      </c>
      <c r="BK677" s="200">
        <f t="shared" ref="BK677:BK683" si="99">ROUND(I677*H677,2)</f>
        <v>0</v>
      </c>
      <c r="BL677" s="17" t="s">
        <v>235</v>
      </c>
      <c r="BM677" s="199" t="s">
        <v>4026</v>
      </c>
    </row>
    <row r="678" spans="1:65" s="2" customFormat="1" ht="16.5" customHeight="1">
      <c r="A678" s="34"/>
      <c r="B678" s="35"/>
      <c r="C678" s="228" t="s">
        <v>2796</v>
      </c>
      <c r="D678" s="228" t="s">
        <v>263</v>
      </c>
      <c r="E678" s="229" t="s">
        <v>4027</v>
      </c>
      <c r="F678" s="230" t="s">
        <v>4028</v>
      </c>
      <c r="G678" s="231" t="s">
        <v>170</v>
      </c>
      <c r="H678" s="232">
        <v>3</v>
      </c>
      <c r="I678" s="233"/>
      <c r="J678" s="234">
        <f t="shared" si="90"/>
        <v>0</v>
      </c>
      <c r="K678" s="235"/>
      <c r="L678" s="236"/>
      <c r="M678" s="237" t="s">
        <v>1</v>
      </c>
      <c r="N678" s="238" t="s">
        <v>42</v>
      </c>
      <c r="O678" s="71"/>
      <c r="P678" s="197">
        <f t="shared" si="91"/>
        <v>0</v>
      </c>
      <c r="Q678" s="197">
        <v>1.1999999999999999E-3</v>
      </c>
      <c r="R678" s="197">
        <f t="shared" si="92"/>
        <v>3.5999999999999999E-3</v>
      </c>
      <c r="S678" s="197">
        <v>0</v>
      </c>
      <c r="T678" s="198">
        <f t="shared" si="93"/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99" t="s">
        <v>285</v>
      </c>
      <c r="AT678" s="199" t="s">
        <v>263</v>
      </c>
      <c r="AU678" s="199" t="s">
        <v>87</v>
      </c>
      <c r="AY678" s="17" t="s">
        <v>152</v>
      </c>
      <c r="BE678" s="200">
        <f t="shared" si="94"/>
        <v>0</v>
      </c>
      <c r="BF678" s="200">
        <f t="shared" si="95"/>
        <v>0</v>
      </c>
      <c r="BG678" s="200">
        <f t="shared" si="96"/>
        <v>0</v>
      </c>
      <c r="BH678" s="200">
        <f t="shared" si="97"/>
        <v>0</v>
      </c>
      <c r="BI678" s="200">
        <f t="shared" si="98"/>
        <v>0</v>
      </c>
      <c r="BJ678" s="17" t="s">
        <v>85</v>
      </c>
      <c r="BK678" s="200">
        <f t="shared" si="99"/>
        <v>0</v>
      </c>
      <c r="BL678" s="17" t="s">
        <v>235</v>
      </c>
      <c r="BM678" s="199" t="s">
        <v>4029</v>
      </c>
    </row>
    <row r="679" spans="1:65" s="2" customFormat="1" ht="16.5" customHeight="1">
      <c r="A679" s="34"/>
      <c r="B679" s="35"/>
      <c r="C679" s="228" t="s">
        <v>2804</v>
      </c>
      <c r="D679" s="228" t="s">
        <v>263</v>
      </c>
      <c r="E679" s="229" t="s">
        <v>4030</v>
      </c>
      <c r="F679" s="230" t="s">
        <v>4031</v>
      </c>
      <c r="G679" s="231" t="s">
        <v>170</v>
      </c>
      <c r="H679" s="232">
        <v>3</v>
      </c>
      <c r="I679" s="233"/>
      <c r="J679" s="234">
        <f t="shared" si="90"/>
        <v>0</v>
      </c>
      <c r="K679" s="235"/>
      <c r="L679" s="236"/>
      <c r="M679" s="237" t="s">
        <v>1</v>
      </c>
      <c r="N679" s="238" t="s">
        <v>42</v>
      </c>
      <c r="O679" s="71"/>
      <c r="P679" s="197">
        <f t="shared" si="91"/>
        <v>0</v>
      </c>
      <c r="Q679" s="197">
        <v>4.1999999999999997E-3</v>
      </c>
      <c r="R679" s="197">
        <f t="shared" si="92"/>
        <v>1.26E-2</v>
      </c>
      <c r="S679" s="197">
        <v>0</v>
      </c>
      <c r="T679" s="198">
        <f t="shared" si="93"/>
        <v>0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99" t="s">
        <v>285</v>
      </c>
      <c r="AT679" s="199" t="s">
        <v>263</v>
      </c>
      <c r="AU679" s="199" t="s">
        <v>87</v>
      </c>
      <c r="AY679" s="17" t="s">
        <v>152</v>
      </c>
      <c r="BE679" s="200">
        <f t="shared" si="94"/>
        <v>0</v>
      </c>
      <c r="BF679" s="200">
        <f t="shared" si="95"/>
        <v>0</v>
      </c>
      <c r="BG679" s="200">
        <f t="shared" si="96"/>
        <v>0</v>
      </c>
      <c r="BH679" s="200">
        <f t="shared" si="97"/>
        <v>0</v>
      </c>
      <c r="BI679" s="200">
        <f t="shared" si="98"/>
        <v>0</v>
      </c>
      <c r="BJ679" s="17" t="s">
        <v>85</v>
      </c>
      <c r="BK679" s="200">
        <f t="shared" si="99"/>
        <v>0</v>
      </c>
      <c r="BL679" s="17" t="s">
        <v>235</v>
      </c>
      <c r="BM679" s="199" t="s">
        <v>4032</v>
      </c>
    </row>
    <row r="680" spans="1:65" s="2" customFormat="1" ht="16.5" customHeight="1">
      <c r="A680" s="34"/>
      <c r="B680" s="35"/>
      <c r="C680" s="228" t="s">
        <v>2808</v>
      </c>
      <c r="D680" s="228" t="s">
        <v>263</v>
      </c>
      <c r="E680" s="229" t="s">
        <v>4033</v>
      </c>
      <c r="F680" s="230" t="s">
        <v>4034</v>
      </c>
      <c r="G680" s="231" t="s">
        <v>170</v>
      </c>
      <c r="H680" s="232">
        <v>3</v>
      </c>
      <c r="I680" s="233"/>
      <c r="J680" s="234">
        <f t="shared" si="90"/>
        <v>0</v>
      </c>
      <c r="K680" s="235"/>
      <c r="L680" s="236"/>
      <c r="M680" s="237" t="s">
        <v>1</v>
      </c>
      <c r="N680" s="238" t="s">
        <v>42</v>
      </c>
      <c r="O680" s="71"/>
      <c r="P680" s="197">
        <f t="shared" si="91"/>
        <v>0</v>
      </c>
      <c r="Q680" s="197">
        <v>2.0000000000000001E-4</v>
      </c>
      <c r="R680" s="197">
        <f t="shared" si="92"/>
        <v>6.0000000000000006E-4</v>
      </c>
      <c r="S680" s="197">
        <v>0</v>
      </c>
      <c r="T680" s="198">
        <f t="shared" si="93"/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99" t="s">
        <v>285</v>
      </c>
      <c r="AT680" s="199" t="s">
        <v>263</v>
      </c>
      <c r="AU680" s="199" t="s">
        <v>87</v>
      </c>
      <c r="AY680" s="17" t="s">
        <v>152</v>
      </c>
      <c r="BE680" s="200">
        <f t="shared" si="94"/>
        <v>0</v>
      </c>
      <c r="BF680" s="200">
        <f t="shared" si="95"/>
        <v>0</v>
      </c>
      <c r="BG680" s="200">
        <f t="shared" si="96"/>
        <v>0</v>
      </c>
      <c r="BH680" s="200">
        <f t="shared" si="97"/>
        <v>0</v>
      </c>
      <c r="BI680" s="200">
        <f t="shared" si="98"/>
        <v>0</v>
      </c>
      <c r="BJ680" s="17" t="s">
        <v>85</v>
      </c>
      <c r="BK680" s="200">
        <f t="shared" si="99"/>
        <v>0</v>
      </c>
      <c r="BL680" s="17" t="s">
        <v>235</v>
      </c>
      <c r="BM680" s="199" t="s">
        <v>4035</v>
      </c>
    </row>
    <row r="681" spans="1:65" s="2" customFormat="1" ht="16.5" customHeight="1">
      <c r="A681" s="34"/>
      <c r="B681" s="35"/>
      <c r="C681" s="228" t="s">
        <v>2812</v>
      </c>
      <c r="D681" s="228" t="s">
        <v>263</v>
      </c>
      <c r="E681" s="229" t="s">
        <v>4036</v>
      </c>
      <c r="F681" s="230" t="s">
        <v>4037</v>
      </c>
      <c r="G681" s="231" t="s">
        <v>170</v>
      </c>
      <c r="H681" s="232">
        <v>3</v>
      </c>
      <c r="I681" s="233"/>
      <c r="J681" s="234">
        <f t="shared" si="90"/>
        <v>0</v>
      </c>
      <c r="K681" s="235"/>
      <c r="L681" s="236"/>
      <c r="M681" s="237" t="s">
        <v>1</v>
      </c>
      <c r="N681" s="238" t="s">
        <v>42</v>
      </c>
      <c r="O681" s="71"/>
      <c r="P681" s="197">
        <f t="shared" si="91"/>
        <v>0</v>
      </c>
      <c r="Q681" s="197">
        <v>5.0000000000000002E-5</v>
      </c>
      <c r="R681" s="197">
        <f t="shared" si="92"/>
        <v>1.5000000000000001E-4</v>
      </c>
      <c r="S681" s="197">
        <v>0</v>
      </c>
      <c r="T681" s="198">
        <f t="shared" si="93"/>
        <v>0</v>
      </c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R681" s="199" t="s">
        <v>285</v>
      </c>
      <c r="AT681" s="199" t="s">
        <v>263</v>
      </c>
      <c r="AU681" s="199" t="s">
        <v>87</v>
      </c>
      <c r="AY681" s="17" t="s">
        <v>152</v>
      </c>
      <c r="BE681" s="200">
        <f t="shared" si="94"/>
        <v>0</v>
      </c>
      <c r="BF681" s="200">
        <f t="shared" si="95"/>
        <v>0</v>
      </c>
      <c r="BG681" s="200">
        <f t="shared" si="96"/>
        <v>0</v>
      </c>
      <c r="BH681" s="200">
        <f t="shared" si="97"/>
        <v>0</v>
      </c>
      <c r="BI681" s="200">
        <f t="shared" si="98"/>
        <v>0</v>
      </c>
      <c r="BJ681" s="17" t="s">
        <v>85</v>
      </c>
      <c r="BK681" s="200">
        <f t="shared" si="99"/>
        <v>0</v>
      </c>
      <c r="BL681" s="17" t="s">
        <v>235</v>
      </c>
      <c r="BM681" s="199" t="s">
        <v>4038</v>
      </c>
    </row>
    <row r="682" spans="1:65" s="2" customFormat="1" ht="44.25" customHeight="1">
      <c r="A682" s="34"/>
      <c r="B682" s="35"/>
      <c r="C682" s="187" t="s">
        <v>2816</v>
      </c>
      <c r="D682" s="187" t="s">
        <v>155</v>
      </c>
      <c r="E682" s="188" t="s">
        <v>268</v>
      </c>
      <c r="F682" s="189" t="s">
        <v>4039</v>
      </c>
      <c r="G682" s="190" t="s">
        <v>192</v>
      </c>
      <c r="H682" s="191">
        <v>3</v>
      </c>
      <c r="I682" s="192"/>
      <c r="J682" s="193">
        <f t="shared" si="90"/>
        <v>0</v>
      </c>
      <c r="K682" s="194"/>
      <c r="L682" s="39"/>
      <c r="M682" s="195" t="s">
        <v>1</v>
      </c>
      <c r="N682" s="196" t="s">
        <v>42</v>
      </c>
      <c r="O682" s="71"/>
      <c r="P682" s="197">
        <f t="shared" si="91"/>
        <v>0</v>
      </c>
      <c r="Q682" s="197">
        <v>0</v>
      </c>
      <c r="R682" s="197">
        <f t="shared" si="92"/>
        <v>0</v>
      </c>
      <c r="S682" s="197">
        <v>0</v>
      </c>
      <c r="T682" s="198">
        <f t="shared" si="93"/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99" t="s">
        <v>270</v>
      </c>
      <c r="AT682" s="199" t="s">
        <v>155</v>
      </c>
      <c r="AU682" s="199" t="s">
        <v>87</v>
      </c>
      <c r="AY682" s="17" t="s">
        <v>152</v>
      </c>
      <c r="BE682" s="200">
        <f t="shared" si="94"/>
        <v>0</v>
      </c>
      <c r="BF682" s="200">
        <f t="shared" si="95"/>
        <v>0</v>
      </c>
      <c r="BG682" s="200">
        <f t="shared" si="96"/>
        <v>0</v>
      </c>
      <c r="BH682" s="200">
        <f t="shared" si="97"/>
        <v>0</v>
      </c>
      <c r="BI682" s="200">
        <f t="shared" si="98"/>
        <v>0</v>
      </c>
      <c r="BJ682" s="17" t="s">
        <v>85</v>
      </c>
      <c r="BK682" s="200">
        <f t="shared" si="99"/>
        <v>0</v>
      </c>
      <c r="BL682" s="17" t="s">
        <v>270</v>
      </c>
      <c r="BM682" s="199" t="s">
        <v>4040</v>
      </c>
    </row>
    <row r="683" spans="1:65" s="2" customFormat="1" ht="24.2" customHeight="1">
      <c r="A683" s="34"/>
      <c r="B683" s="35"/>
      <c r="C683" s="187" t="s">
        <v>2820</v>
      </c>
      <c r="D683" s="187" t="s">
        <v>155</v>
      </c>
      <c r="E683" s="188" t="s">
        <v>4041</v>
      </c>
      <c r="F683" s="189" t="s">
        <v>4042</v>
      </c>
      <c r="G683" s="190" t="s">
        <v>307</v>
      </c>
      <c r="H683" s="239"/>
      <c r="I683" s="192"/>
      <c r="J683" s="193">
        <f t="shared" si="90"/>
        <v>0</v>
      </c>
      <c r="K683" s="194"/>
      <c r="L683" s="39"/>
      <c r="M683" s="258" t="s">
        <v>1</v>
      </c>
      <c r="N683" s="259" t="s">
        <v>42</v>
      </c>
      <c r="O683" s="256"/>
      <c r="P683" s="260">
        <f t="shared" si="91"/>
        <v>0</v>
      </c>
      <c r="Q683" s="260">
        <v>0</v>
      </c>
      <c r="R683" s="260">
        <f t="shared" si="92"/>
        <v>0</v>
      </c>
      <c r="S683" s="260">
        <v>0</v>
      </c>
      <c r="T683" s="261">
        <f t="shared" si="93"/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99" t="s">
        <v>235</v>
      </c>
      <c r="AT683" s="199" t="s">
        <v>155</v>
      </c>
      <c r="AU683" s="199" t="s">
        <v>87</v>
      </c>
      <c r="AY683" s="17" t="s">
        <v>152</v>
      </c>
      <c r="BE683" s="200">
        <f t="shared" si="94"/>
        <v>0</v>
      </c>
      <c r="BF683" s="200">
        <f t="shared" si="95"/>
        <v>0</v>
      </c>
      <c r="BG683" s="200">
        <f t="shared" si="96"/>
        <v>0</v>
      </c>
      <c r="BH683" s="200">
        <f t="shared" si="97"/>
        <v>0</v>
      </c>
      <c r="BI683" s="200">
        <f t="shared" si="98"/>
        <v>0</v>
      </c>
      <c r="BJ683" s="17" t="s">
        <v>85</v>
      </c>
      <c r="BK683" s="200">
        <f t="shared" si="99"/>
        <v>0</v>
      </c>
      <c r="BL683" s="17" t="s">
        <v>235</v>
      </c>
      <c r="BM683" s="199" t="s">
        <v>4043</v>
      </c>
    </row>
    <row r="684" spans="1:65" s="2" customFormat="1" ht="6.95" customHeight="1">
      <c r="A684" s="34"/>
      <c r="B684" s="54"/>
      <c r="C684" s="55"/>
      <c r="D684" s="55"/>
      <c r="E684" s="55"/>
      <c r="F684" s="55"/>
      <c r="G684" s="55"/>
      <c r="H684" s="55"/>
      <c r="I684" s="55"/>
      <c r="J684" s="55"/>
      <c r="K684" s="55"/>
      <c r="L684" s="39"/>
      <c r="M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</row>
  </sheetData>
  <sheetProtection password="C1E4" sheet="1" objects="1" scenarios="1" formatColumns="0" formatRows="0" autoFilter="0"/>
  <autoFilter ref="C141:K683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0"/>
  <sheetViews>
    <sheetView showGridLines="0" workbookViewId="0">
      <selection activeCell="E24" sqref="E2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108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3" t="str">
        <f>'Rekapitulace zakázky'!K6</f>
        <v>Vrané nad Vltavou ON - oprava</v>
      </c>
      <c r="F7" s="304"/>
      <c r="G7" s="304"/>
      <c r="H7" s="304"/>
      <c r="L7" s="20"/>
    </row>
    <row r="8" spans="1:46" s="2" customFormat="1" ht="12" customHeight="1">
      <c r="A8" s="34"/>
      <c r="B8" s="39"/>
      <c r="C8" s="34"/>
      <c r="D8" s="112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4044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4045</v>
      </c>
      <c r="G12" s="34"/>
      <c r="H12" s="34"/>
      <c r="I12" s="112" t="s">
        <v>22</v>
      </c>
      <c r="J12" s="114" t="str">
        <f>'Rekapitulace zakázky'!AN8</f>
        <v>9. 3. 2023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zakázky'!AN10="","",'Rekapitulace zakázky'!AN10)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zakázky'!E11="","",'Rekapitulace zakázky'!E11)</f>
        <v>Správa železnic, státní organizace</v>
      </c>
      <c r="F15" s="34"/>
      <c r="G15" s="34"/>
      <c r="H15" s="34"/>
      <c r="I15" s="112" t="s">
        <v>28</v>
      </c>
      <c r="J15" s="113" t="str">
        <f>IF('Rekapitulace zakázky'!AN11="","",'Rekapitulace zakázky'!AN11)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zakázky'!E14</f>
        <v>Vyplň údaj</v>
      </c>
      <c r="F18" s="308"/>
      <c r="G18" s="308"/>
      <c r="H18" s="308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9" t="s">
        <v>1</v>
      </c>
      <c r="F27" s="309"/>
      <c r="G27" s="309"/>
      <c r="H27" s="30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ROUND(J218,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ROUND((SUM(BE218:BE509)),  2)</f>
        <v>0</v>
      </c>
      <c r="G33" s="34"/>
      <c r="H33" s="34"/>
      <c r="I33" s="124">
        <v>0.21</v>
      </c>
      <c r="J33" s="123">
        <f>ROUND(((SUM(BE218:BE509))*I33),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ROUND((SUM(BF218:BF509)),  2)</f>
        <v>0</v>
      </c>
      <c r="G34" s="34"/>
      <c r="H34" s="34"/>
      <c r="I34" s="124">
        <v>0.15</v>
      </c>
      <c r="J34" s="123">
        <f>ROUND(((SUM(BF218:BF509))*I34),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ROUND((SUM(BG218:BG509)),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ROUND((SUM(BH218:BH509)),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ROUND((SUM(BI218:BI509)),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0" t="str">
        <f>E7</f>
        <v>Vrané nad Vltavou ON - oprava</v>
      </c>
      <c r="F85" s="311"/>
      <c r="G85" s="311"/>
      <c r="H85" s="31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2" t="str">
        <f>E9</f>
        <v>008 - Elektroinstalace a hromosvod (SEE)</v>
      </c>
      <c r="F87" s="312"/>
      <c r="G87" s="312"/>
      <c r="H87" s="31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Vrané nad Vlatavou</v>
      </c>
      <c r="G89" s="36"/>
      <c r="H89" s="36"/>
      <c r="I89" s="29" t="s">
        <v>22</v>
      </c>
      <c r="J89" s="66" t="str">
        <f>IF(J12="","",J12)</f>
        <v>9. 3. 2023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J218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2:12" s="9" customFormat="1" ht="24.95" customHeight="1">
      <c r="B97" s="147"/>
      <c r="C97" s="148"/>
      <c r="D97" s="149" t="s">
        <v>4046</v>
      </c>
      <c r="E97" s="150"/>
      <c r="F97" s="150"/>
      <c r="G97" s="150"/>
      <c r="H97" s="150"/>
      <c r="I97" s="150"/>
      <c r="J97" s="151">
        <f>J219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4047</v>
      </c>
      <c r="E98" s="156"/>
      <c r="F98" s="156"/>
      <c r="G98" s="156"/>
      <c r="H98" s="156"/>
      <c r="I98" s="156"/>
      <c r="J98" s="157">
        <f>J220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4048</v>
      </c>
      <c r="E99" s="156"/>
      <c r="F99" s="156"/>
      <c r="G99" s="156"/>
      <c r="H99" s="156"/>
      <c r="I99" s="156"/>
      <c r="J99" s="157">
        <f>J232</f>
        <v>0</v>
      </c>
      <c r="K99" s="154"/>
      <c r="L99" s="158"/>
    </row>
    <row r="100" spans="2:12" s="9" customFormat="1" ht="24.95" customHeight="1">
      <c r="B100" s="147"/>
      <c r="C100" s="148"/>
      <c r="D100" s="149" t="s">
        <v>4049</v>
      </c>
      <c r="E100" s="150"/>
      <c r="F100" s="150"/>
      <c r="G100" s="150"/>
      <c r="H100" s="150"/>
      <c r="I100" s="150"/>
      <c r="J100" s="151">
        <f>J234</f>
        <v>0</v>
      </c>
      <c r="K100" s="148"/>
      <c r="L100" s="152"/>
    </row>
    <row r="101" spans="2:12" s="10" customFormat="1" ht="19.899999999999999" customHeight="1">
      <c r="B101" s="153"/>
      <c r="C101" s="154"/>
      <c r="D101" s="155" t="s">
        <v>4050</v>
      </c>
      <c r="E101" s="156"/>
      <c r="F101" s="156"/>
      <c r="G101" s="156"/>
      <c r="H101" s="156"/>
      <c r="I101" s="156"/>
      <c r="J101" s="157">
        <f>J235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4051</v>
      </c>
      <c r="E102" s="156"/>
      <c r="F102" s="156"/>
      <c r="G102" s="156"/>
      <c r="H102" s="156"/>
      <c r="I102" s="156"/>
      <c r="J102" s="157">
        <f>J237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4052</v>
      </c>
      <c r="E103" s="156"/>
      <c r="F103" s="156"/>
      <c r="G103" s="156"/>
      <c r="H103" s="156"/>
      <c r="I103" s="156"/>
      <c r="J103" s="157">
        <f>J239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4053</v>
      </c>
      <c r="E104" s="156"/>
      <c r="F104" s="156"/>
      <c r="G104" s="156"/>
      <c r="H104" s="156"/>
      <c r="I104" s="156"/>
      <c r="J104" s="157">
        <f>J241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4054</v>
      </c>
      <c r="E105" s="156"/>
      <c r="F105" s="156"/>
      <c r="G105" s="156"/>
      <c r="H105" s="156"/>
      <c r="I105" s="156"/>
      <c r="J105" s="157">
        <f>J243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4055</v>
      </c>
      <c r="E106" s="156"/>
      <c r="F106" s="156"/>
      <c r="G106" s="156"/>
      <c r="H106" s="156"/>
      <c r="I106" s="156"/>
      <c r="J106" s="157">
        <f>J245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4056</v>
      </c>
      <c r="E107" s="156"/>
      <c r="F107" s="156"/>
      <c r="G107" s="156"/>
      <c r="H107" s="156"/>
      <c r="I107" s="156"/>
      <c r="J107" s="157">
        <f>J251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4057</v>
      </c>
      <c r="E108" s="156"/>
      <c r="F108" s="156"/>
      <c r="G108" s="156"/>
      <c r="H108" s="156"/>
      <c r="I108" s="156"/>
      <c r="J108" s="157">
        <f>J254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4058</v>
      </c>
      <c r="E109" s="156"/>
      <c r="F109" s="156"/>
      <c r="G109" s="156"/>
      <c r="H109" s="156"/>
      <c r="I109" s="156"/>
      <c r="J109" s="157">
        <f>J257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4059</v>
      </c>
      <c r="E110" s="156"/>
      <c r="F110" s="156"/>
      <c r="G110" s="156"/>
      <c r="H110" s="156"/>
      <c r="I110" s="156"/>
      <c r="J110" s="157">
        <f>J259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4060</v>
      </c>
      <c r="E111" s="156"/>
      <c r="F111" s="156"/>
      <c r="G111" s="156"/>
      <c r="H111" s="156"/>
      <c r="I111" s="156"/>
      <c r="J111" s="157">
        <f>J261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4061</v>
      </c>
      <c r="E112" s="156"/>
      <c r="F112" s="156"/>
      <c r="G112" s="156"/>
      <c r="H112" s="156"/>
      <c r="I112" s="156"/>
      <c r="J112" s="157">
        <f>J263</f>
        <v>0</v>
      </c>
      <c r="K112" s="154"/>
      <c r="L112" s="158"/>
    </row>
    <row r="113" spans="2:12" s="10" customFormat="1" ht="19.899999999999999" customHeight="1">
      <c r="B113" s="153"/>
      <c r="C113" s="154"/>
      <c r="D113" s="155" t="s">
        <v>4062</v>
      </c>
      <c r="E113" s="156"/>
      <c r="F113" s="156"/>
      <c r="G113" s="156"/>
      <c r="H113" s="156"/>
      <c r="I113" s="156"/>
      <c r="J113" s="157">
        <f>J266</f>
        <v>0</v>
      </c>
      <c r="K113" s="154"/>
      <c r="L113" s="158"/>
    </row>
    <row r="114" spans="2:12" s="10" customFormat="1" ht="19.899999999999999" customHeight="1">
      <c r="B114" s="153"/>
      <c r="C114" s="154"/>
      <c r="D114" s="155" t="s">
        <v>4063</v>
      </c>
      <c r="E114" s="156"/>
      <c r="F114" s="156"/>
      <c r="G114" s="156"/>
      <c r="H114" s="156"/>
      <c r="I114" s="156"/>
      <c r="J114" s="157">
        <f>J268</f>
        <v>0</v>
      </c>
      <c r="K114" s="154"/>
      <c r="L114" s="158"/>
    </row>
    <row r="115" spans="2:12" s="9" customFormat="1" ht="24.95" customHeight="1">
      <c r="B115" s="147"/>
      <c r="C115" s="148"/>
      <c r="D115" s="149" t="s">
        <v>4064</v>
      </c>
      <c r="E115" s="150"/>
      <c r="F115" s="150"/>
      <c r="G115" s="150"/>
      <c r="H115" s="150"/>
      <c r="I115" s="150"/>
      <c r="J115" s="151">
        <f>J272</f>
        <v>0</v>
      </c>
      <c r="K115" s="148"/>
      <c r="L115" s="152"/>
    </row>
    <row r="116" spans="2:12" s="10" customFormat="1" ht="19.899999999999999" customHeight="1">
      <c r="B116" s="153"/>
      <c r="C116" s="154"/>
      <c r="D116" s="155" t="s">
        <v>4050</v>
      </c>
      <c r="E116" s="156"/>
      <c r="F116" s="156"/>
      <c r="G116" s="156"/>
      <c r="H116" s="156"/>
      <c r="I116" s="156"/>
      <c r="J116" s="157">
        <f>J273</f>
        <v>0</v>
      </c>
      <c r="K116" s="154"/>
      <c r="L116" s="158"/>
    </row>
    <row r="117" spans="2:12" s="10" customFormat="1" ht="19.899999999999999" customHeight="1">
      <c r="B117" s="153"/>
      <c r="C117" s="154"/>
      <c r="D117" s="155" t="s">
        <v>4051</v>
      </c>
      <c r="E117" s="156"/>
      <c r="F117" s="156"/>
      <c r="G117" s="156"/>
      <c r="H117" s="156"/>
      <c r="I117" s="156"/>
      <c r="J117" s="157">
        <f>J275</f>
        <v>0</v>
      </c>
      <c r="K117" s="154"/>
      <c r="L117" s="158"/>
    </row>
    <row r="118" spans="2:12" s="10" customFormat="1" ht="19.899999999999999" customHeight="1">
      <c r="B118" s="153"/>
      <c r="C118" s="154"/>
      <c r="D118" s="155" t="s">
        <v>4052</v>
      </c>
      <c r="E118" s="156"/>
      <c r="F118" s="156"/>
      <c r="G118" s="156"/>
      <c r="H118" s="156"/>
      <c r="I118" s="156"/>
      <c r="J118" s="157">
        <f>J277</f>
        <v>0</v>
      </c>
      <c r="K118" s="154"/>
      <c r="L118" s="158"/>
    </row>
    <row r="119" spans="2:12" s="10" customFormat="1" ht="19.899999999999999" customHeight="1">
      <c r="B119" s="153"/>
      <c r="C119" s="154"/>
      <c r="D119" s="155" t="s">
        <v>4053</v>
      </c>
      <c r="E119" s="156"/>
      <c r="F119" s="156"/>
      <c r="G119" s="156"/>
      <c r="H119" s="156"/>
      <c r="I119" s="156"/>
      <c r="J119" s="157">
        <f>J279</f>
        <v>0</v>
      </c>
      <c r="K119" s="154"/>
      <c r="L119" s="158"/>
    </row>
    <row r="120" spans="2:12" s="10" customFormat="1" ht="19.899999999999999" customHeight="1">
      <c r="B120" s="153"/>
      <c r="C120" s="154"/>
      <c r="D120" s="155" t="s">
        <v>4054</v>
      </c>
      <c r="E120" s="156"/>
      <c r="F120" s="156"/>
      <c r="G120" s="156"/>
      <c r="H120" s="156"/>
      <c r="I120" s="156"/>
      <c r="J120" s="157">
        <f>J281</f>
        <v>0</v>
      </c>
      <c r="K120" s="154"/>
      <c r="L120" s="158"/>
    </row>
    <row r="121" spans="2:12" s="10" customFormat="1" ht="19.899999999999999" customHeight="1">
      <c r="B121" s="153"/>
      <c r="C121" s="154"/>
      <c r="D121" s="155" t="s">
        <v>4055</v>
      </c>
      <c r="E121" s="156"/>
      <c r="F121" s="156"/>
      <c r="G121" s="156"/>
      <c r="H121" s="156"/>
      <c r="I121" s="156"/>
      <c r="J121" s="157">
        <f>J283</f>
        <v>0</v>
      </c>
      <c r="K121" s="154"/>
      <c r="L121" s="158"/>
    </row>
    <row r="122" spans="2:12" s="10" customFormat="1" ht="19.899999999999999" customHeight="1">
      <c r="B122" s="153"/>
      <c r="C122" s="154"/>
      <c r="D122" s="155" t="s">
        <v>4056</v>
      </c>
      <c r="E122" s="156"/>
      <c r="F122" s="156"/>
      <c r="G122" s="156"/>
      <c r="H122" s="156"/>
      <c r="I122" s="156"/>
      <c r="J122" s="157">
        <f>J287</f>
        <v>0</v>
      </c>
      <c r="K122" s="154"/>
      <c r="L122" s="158"/>
    </row>
    <row r="123" spans="2:12" s="10" customFormat="1" ht="19.899999999999999" customHeight="1">
      <c r="B123" s="153"/>
      <c r="C123" s="154"/>
      <c r="D123" s="155" t="s">
        <v>4065</v>
      </c>
      <c r="E123" s="156"/>
      <c r="F123" s="156"/>
      <c r="G123" s="156"/>
      <c r="H123" s="156"/>
      <c r="I123" s="156"/>
      <c r="J123" s="157">
        <f>J290</f>
        <v>0</v>
      </c>
      <c r="K123" s="154"/>
      <c r="L123" s="158"/>
    </row>
    <row r="124" spans="2:12" s="10" customFormat="1" ht="19.899999999999999" customHeight="1">
      <c r="B124" s="153"/>
      <c r="C124" s="154"/>
      <c r="D124" s="155" t="s">
        <v>4057</v>
      </c>
      <c r="E124" s="156"/>
      <c r="F124" s="156"/>
      <c r="G124" s="156"/>
      <c r="H124" s="156"/>
      <c r="I124" s="156"/>
      <c r="J124" s="157">
        <f>J292</f>
        <v>0</v>
      </c>
      <c r="K124" s="154"/>
      <c r="L124" s="158"/>
    </row>
    <row r="125" spans="2:12" s="10" customFormat="1" ht="19.899999999999999" customHeight="1">
      <c r="B125" s="153"/>
      <c r="C125" s="154"/>
      <c r="D125" s="155" t="s">
        <v>4060</v>
      </c>
      <c r="E125" s="156"/>
      <c r="F125" s="156"/>
      <c r="G125" s="156"/>
      <c r="H125" s="156"/>
      <c r="I125" s="156"/>
      <c r="J125" s="157">
        <f>J295</f>
        <v>0</v>
      </c>
      <c r="K125" s="154"/>
      <c r="L125" s="158"/>
    </row>
    <row r="126" spans="2:12" s="10" customFormat="1" ht="19.899999999999999" customHeight="1">
      <c r="B126" s="153"/>
      <c r="C126" s="154"/>
      <c r="D126" s="155" t="s">
        <v>4061</v>
      </c>
      <c r="E126" s="156"/>
      <c r="F126" s="156"/>
      <c r="G126" s="156"/>
      <c r="H126" s="156"/>
      <c r="I126" s="156"/>
      <c r="J126" s="157">
        <f>J297</f>
        <v>0</v>
      </c>
      <c r="K126" s="154"/>
      <c r="L126" s="158"/>
    </row>
    <row r="127" spans="2:12" s="10" customFormat="1" ht="19.899999999999999" customHeight="1">
      <c r="B127" s="153"/>
      <c r="C127" s="154"/>
      <c r="D127" s="155" t="s">
        <v>4062</v>
      </c>
      <c r="E127" s="156"/>
      <c r="F127" s="156"/>
      <c r="G127" s="156"/>
      <c r="H127" s="156"/>
      <c r="I127" s="156"/>
      <c r="J127" s="157">
        <f>J300</f>
        <v>0</v>
      </c>
      <c r="K127" s="154"/>
      <c r="L127" s="158"/>
    </row>
    <row r="128" spans="2:12" s="10" customFormat="1" ht="19.899999999999999" customHeight="1">
      <c r="B128" s="153"/>
      <c r="C128" s="154"/>
      <c r="D128" s="155" t="s">
        <v>4063</v>
      </c>
      <c r="E128" s="156"/>
      <c r="F128" s="156"/>
      <c r="G128" s="156"/>
      <c r="H128" s="156"/>
      <c r="I128" s="156"/>
      <c r="J128" s="157">
        <f>J302</f>
        <v>0</v>
      </c>
      <c r="K128" s="154"/>
      <c r="L128" s="158"/>
    </row>
    <row r="129" spans="2:12" s="9" customFormat="1" ht="24.95" customHeight="1">
      <c r="B129" s="147"/>
      <c r="C129" s="148"/>
      <c r="D129" s="149" t="s">
        <v>4066</v>
      </c>
      <c r="E129" s="150"/>
      <c r="F129" s="150"/>
      <c r="G129" s="150"/>
      <c r="H129" s="150"/>
      <c r="I129" s="150"/>
      <c r="J129" s="151">
        <f>J306</f>
        <v>0</v>
      </c>
      <c r="K129" s="148"/>
      <c r="L129" s="152"/>
    </row>
    <row r="130" spans="2:12" s="10" customFormat="1" ht="19.899999999999999" customHeight="1">
      <c r="B130" s="153"/>
      <c r="C130" s="154"/>
      <c r="D130" s="155" t="s">
        <v>4067</v>
      </c>
      <c r="E130" s="156"/>
      <c r="F130" s="156"/>
      <c r="G130" s="156"/>
      <c r="H130" s="156"/>
      <c r="I130" s="156"/>
      <c r="J130" s="157">
        <f>J307</f>
        <v>0</v>
      </c>
      <c r="K130" s="154"/>
      <c r="L130" s="158"/>
    </row>
    <row r="131" spans="2:12" s="10" customFormat="1" ht="19.899999999999999" customHeight="1">
      <c r="B131" s="153"/>
      <c r="C131" s="154"/>
      <c r="D131" s="155" t="s">
        <v>4051</v>
      </c>
      <c r="E131" s="156"/>
      <c r="F131" s="156"/>
      <c r="G131" s="156"/>
      <c r="H131" s="156"/>
      <c r="I131" s="156"/>
      <c r="J131" s="157">
        <f>J309</f>
        <v>0</v>
      </c>
      <c r="K131" s="154"/>
      <c r="L131" s="158"/>
    </row>
    <row r="132" spans="2:12" s="10" customFormat="1" ht="19.899999999999999" customHeight="1">
      <c r="B132" s="153"/>
      <c r="C132" s="154"/>
      <c r="D132" s="155" t="s">
        <v>4055</v>
      </c>
      <c r="E132" s="156"/>
      <c r="F132" s="156"/>
      <c r="G132" s="156"/>
      <c r="H132" s="156"/>
      <c r="I132" s="156"/>
      <c r="J132" s="157">
        <f>J311</f>
        <v>0</v>
      </c>
      <c r="K132" s="154"/>
      <c r="L132" s="158"/>
    </row>
    <row r="133" spans="2:12" s="10" customFormat="1" ht="19.899999999999999" customHeight="1">
      <c r="B133" s="153"/>
      <c r="C133" s="154"/>
      <c r="D133" s="155" t="s">
        <v>4056</v>
      </c>
      <c r="E133" s="156"/>
      <c r="F133" s="156"/>
      <c r="G133" s="156"/>
      <c r="H133" s="156"/>
      <c r="I133" s="156"/>
      <c r="J133" s="157">
        <f>J319</f>
        <v>0</v>
      </c>
      <c r="K133" s="154"/>
      <c r="L133" s="158"/>
    </row>
    <row r="134" spans="2:12" s="10" customFormat="1" ht="19.899999999999999" customHeight="1">
      <c r="B134" s="153"/>
      <c r="C134" s="154"/>
      <c r="D134" s="155" t="s">
        <v>4057</v>
      </c>
      <c r="E134" s="156"/>
      <c r="F134" s="156"/>
      <c r="G134" s="156"/>
      <c r="H134" s="156"/>
      <c r="I134" s="156"/>
      <c r="J134" s="157">
        <f>J323</f>
        <v>0</v>
      </c>
      <c r="K134" s="154"/>
      <c r="L134" s="158"/>
    </row>
    <row r="135" spans="2:12" s="10" customFormat="1" ht="19.899999999999999" customHeight="1">
      <c r="B135" s="153"/>
      <c r="C135" s="154"/>
      <c r="D135" s="155" t="s">
        <v>4061</v>
      </c>
      <c r="E135" s="156"/>
      <c r="F135" s="156"/>
      <c r="G135" s="156"/>
      <c r="H135" s="156"/>
      <c r="I135" s="156"/>
      <c r="J135" s="157">
        <f>J325</f>
        <v>0</v>
      </c>
      <c r="K135" s="154"/>
      <c r="L135" s="158"/>
    </row>
    <row r="136" spans="2:12" s="10" customFormat="1" ht="19.899999999999999" customHeight="1">
      <c r="B136" s="153"/>
      <c r="C136" s="154"/>
      <c r="D136" s="155" t="s">
        <v>4062</v>
      </c>
      <c r="E136" s="156"/>
      <c r="F136" s="156"/>
      <c r="G136" s="156"/>
      <c r="H136" s="156"/>
      <c r="I136" s="156"/>
      <c r="J136" s="157">
        <f>J327</f>
        <v>0</v>
      </c>
      <c r="K136" s="154"/>
      <c r="L136" s="158"/>
    </row>
    <row r="137" spans="2:12" s="10" customFormat="1" ht="19.899999999999999" customHeight="1">
      <c r="B137" s="153"/>
      <c r="C137" s="154"/>
      <c r="D137" s="155" t="s">
        <v>4063</v>
      </c>
      <c r="E137" s="156"/>
      <c r="F137" s="156"/>
      <c r="G137" s="156"/>
      <c r="H137" s="156"/>
      <c r="I137" s="156"/>
      <c r="J137" s="157">
        <f>J329</f>
        <v>0</v>
      </c>
      <c r="K137" s="154"/>
      <c r="L137" s="158"/>
    </row>
    <row r="138" spans="2:12" s="9" customFormat="1" ht="24.95" customHeight="1">
      <c r="B138" s="147"/>
      <c r="C138" s="148"/>
      <c r="D138" s="149" t="s">
        <v>4068</v>
      </c>
      <c r="E138" s="150"/>
      <c r="F138" s="150"/>
      <c r="G138" s="150"/>
      <c r="H138" s="150"/>
      <c r="I138" s="150"/>
      <c r="J138" s="151">
        <f>J332</f>
        <v>0</v>
      </c>
      <c r="K138" s="148"/>
      <c r="L138" s="152"/>
    </row>
    <row r="139" spans="2:12" s="10" customFormat="1" ht="19.899999999999999" customHeight="1">
      <c r="B139" s="153"/>
      <c r="C139" s="154"/>
      <c r="D139" s="155" t="s">
        <v>4069</v>
      </c>
      <c r="E139" s="156"/>
      <c r="F139" s="156"/>
      <c r="G139" s="156"/>
      <c r="H139" s="156"/>
      <c r="I139" s="156"/>
      <c r="J139" s="157">
        <f>J333</f>
        <v>0</v>
      </c>
      <c r="K139" s="154"/>
      <c r="L139" s="158"/>
    </row>
    <row r="140" spans="2:12" s="10" customFormat="1" ht="19.899999999999999" customHeight="1">
      <c r="B140" s="153"/>
      <c r="C140" s="154"/>
      <c r="D140" s="155" t="s">
        <v>4051</v>
      </c>
      <c r="E140" s="156"/>
      <c r="F140" s="156"/>
      <c r="G140" s="156"/>
      <c r="H140" s="156"/>
      <c r="I140" s="156"/>
      <c r="J140" s="157">
        <f>J335</f>
        <v>0</v>
      </c>
      <c r="K140" s="154"/>
      <c r="L140" s="158"/>
    </row>
    <row r="141" spans="2:12" s="10" customFormat="1" ht="19.899999999999999" customHeight="1">
      <c r="B141" s="153"/>
      <c r="C141" s="154"/>
      <c r="D141" s="155" t="s">
        <v>4055</v>
      </c>
      <c r="E141" s="156"/>
      <c r="F141" s="156"/>
      <c r="G141" s="156"/>
      <c r="H141" s="156"/>
      <c r="I141" s="156"/>
      <c r="J141" s="157">
        <f>J337</f>
        <v>0</v>
      </c>
      <c r="K141" s="154"/>
      <c r="L141" s="158"/>
    </row>
    <row r="142" spans="2:12" s="10" customFormat="1" ht="19.899999999999999" customHeight="1">
      <c r="B142" s="153"/>
      <c r="C142" s="154"/>
      <c r="D142" s="155" t="s">
        <v>4056</v>
      </c>
      <c r="E142" s="156"/>
      <c r="F142" s="156"/>
      <c r="G142" s="156"/>
      <c r="H142" s="156"/>
      <c r="I142" s="156"/>
      <c r="J142" s="157">
        <f>J339</f>
        <v>0</v>
      </c>
      <c r="K142" s="154"/>
      <c r="L142" s="158"/>
    </row>
    <row r="143" spans="2:12" s="10" customFormat="1" ht="19.899999999999999" customHeight="1">
      <c r="B143" s="153"/>
      <c r="C143" s="154"/>
      <c r="D143" s="155" t="s">
        <v>4061</v>
      </c>
      <c r="E143" s="156"/>
      <c r="F143" s="156"/>
      <c r="G143" s="156"/>
      <c r="H143" s="156"/>
      <c r="I143" s="156"/>
      <c r="J143" s="157">
        <f>J342</f>
        <v>0</v>
      </c>
      <c r="K143" s="154"/>
      <c r="L143" s="158"/>
    </row>
    <row r="144" spans="2:12" s="10" customFormat="1" ht="19.899999999999999" customHeight="1">
      <c r="B144" s="153"/>
      <c r="C144" s="154"/>
      <c r="D144" s="155" t="s">
        <v>4062</v>
      </c>
      <c r="E144" s="156"/>
      <c r="F144" s="156"/>
      <c r="G144" s="156"/>
      <c r="H144" s="156"/>
      <c r="I144" s="156"/>
      <c r="J144" s="157">
        <f>J344</f>
        <v>0</v>
      </c>
      <c r="K144" s="154"/>
      <c r="L144" s="158"/>
    </row>
    <row r="145" spans="2:12" s="10" customFormat="1" ht="19.899999999999999" customHeight="1">
      <c r="B145" s="153"/>
      <c r="C145" s="154"/>
      <c r="D145" s="155" t="s">
        <v>4063</v>
      </c>
      <c r="E145" s="156"/>
      <c r="F145" s="156"/>
      <c r="G145" s="156"/>
      <c r="H145" s="156"/>
      <c r="I145" s="156"/>
      <c r="J145" s="157">
        <f>J346</f>
        <v>0</v>
      </c>
      <c r="K145" s="154"/>
      <c r="L145" s="158"/>
    </row>
    <row r="146" spans="2:12" s="10" customFormat="1" ht="19.899999999999999" customHeight="1">
      <c r="B146" s="153"/>
      <c r="C146" s="154"/>
      <c r="D146" s="155" t="s">
        <v>4059</v>
      </c>
      <c r="E146" s="156"/>
      <c r="F146" s="156"/>
      <c r="G146" s="156"/>
      <c r="H146" s="156"/>
      <c r="I146" s="156"/>
      <c r="J146" s="157">
        <f>J348</f>
        <v>0</v>
      </c>
      <c r="K146" s="154"/>
      <c r="L146" s="158"/>
    </row>
    <row r="147" spans="2:12" s="9" customFormat="1" ht="24.95" customHeight="1">
      <c r="B147" s="147"/>
      <c r="C147" s="148"/>
      <c r="D147" s="149" t="s">
        <v>4070</v>
      </c>
      <c r="E147" s="150"/>
      <c r="F147" s="150"/>
      <c r="G147" s="150"/>
      <c r="H147" s="150"/>
      <c r="I147" s="150"/>
      <c r="J147" s="151">
        <f>J350</f>
        <v>0</v>
      </c>
      <c r="K147" s="148"/>
      <c r="L147" s="152"/>
    </row>
    <row r="148" spans="2:12" s="10" customFormat="1" ht="19.899999999999999" customHeight="1">
      <c r="B148" s="153"/>
      <c r="C148" s="154"/>
      <c r="D148" s="155" t="s">
        <v>4069</v>
      </c>
      <c r="E148" s="156"/>
      <c r="F148" s="156"/>
      <c r="G148" s="156"/>
      <c r="H148" s="156"/>
      <c r="I148" s="156"/>
      <c r="J148" s="157">
        <f>J351</f>
        <v>0</v>
      </c>
      <c r="K148" s="154"/>
      <c r="L148" s="158"/>
    </row>
    <row r="149" spans="2:12" s="10" customFormat="1" ht="19.899999999999999" customHeight="1">
      <c r="B149" s="153"/>
      <c r="C149" s="154"/>
      <c r="D149" s="155" t="s">
        <v>4051</v>
      </c>
      <c r="E149" s="156"/>
      <c r="F149" s="156"/>
      <c r="G149" s="156"/>
      <c r="H149" s="156"/>
      <c r="I149" s="156"/>
      <c r="J149" s="157">
        <f>J353</f>
        <v>0</v>
      </c>
      <c r="K149" s="154"/>
      <c r="L149" s="158"/>
    </row>
    <row r="150" spans="2:12" s="10" customFormat="1" ht="19.899999999999999" customHeight="1">
      <c r="B150" s="153"/>
      <c r="C150" s="154"/>
      <c r="D150" s="155" t="s">
        <v>4056</v>
      </c>
      <c r="E150" s="156"/>
      <c r="F150" s="156"/>
      <c r="G150" s="156"/>
      <c r="H150" s="156"/>
      <c r="I150" s="156"/>
      <c r="J150" s="157">
        <f>J355</f>
        <v>0</v>
      </c>
      <c r="K150" s="154"/>
      <c r="L150" s="158"/>
    </row>
    <row r="151" spans="2:12" s="10" customFormat="1" ht="19.899999999999999" customHeight="1">
      <c r="B151" s="153"/>
      <c r="C151" s="154"/>
      <c r="D151" s="155" t="s">
        <v>4055</v>
      </c>
      <c r="E151" s="156"/>
      <c r="F151" s="156"/>
      <c r="G151" s="156"/>
      <c r="H151" s="156"/>
      <c r="I151" s="156"/>
      <c r="J151" s="157">
        <f>J358</f>
        <v>0</v>
      </c>
      <c r="K151" s="154"/>
      <c r="L151" s="158"/>
    </row>
    <row r="152" spans="2:12" s="10" customFormat="1" ht="19.899999999999999" customHeight="1">
      <c r="B152" s="153"/>
      <c r="C152" s="154"/>
      <c r="D152" s="155" t="s">
        <v>4061</v>
      </c>
      <c r="E152" s="156"/>
      <c r="F152" s="156"/>
      <c r="G152" s="156"/>
      <c r="H152" s="156"/>
      <c r="I152" s="156"/>
      <c r="J152" s="157">
        <f>J361</f>
        <v>0</v>
      </c>
      <c r="K152" s="154"/>
      <c r="L152" s="158"/>
    </row>
    <row r="153" spans="2:12" s="10" customFormat="1" ht="19.899999999999999" customHeight="1">
      <c r="B153" s="153"/>
      <c r="C153" s="154"/>
      <c r="D153" s="155" t="s">
        <v>4062</v>
      </c>
      <c r="E153" s="156"/>
      <c r="F153" s="156"/>
      <c r="G153" s="156"/>
      <c r="H153" s="156"/>
      <c r="I153" s="156"/>
      <c r="J153" s="157">
        <f>J363</f>
        <v>0</v>
      </c>
      <c r="K153" s="154"/>
      <c r="L153" s="158"/>
    </row>
    <row r="154" spans="2:12" s="10" customFormat="1" ht="19.899999999999999" customHeight="1">
      <c r="B154" s="153"/>
      <c r="C154" s="154"/>
      <c r="D154" s="155" t="s">
        <v>4063</v>
      </c>
      <c r="E154" s="156"/>
      <c r="F154" s="156"/>
      <c r="G154" s="156"/>
      <c r="H154" s="156"/>
      <c r="I154" s="156"/>
      <c r="J154" s="157">
        <f>J365</f>
        <v>0</v>
      </c>
      <c r="K154" s="154"/>
      <c r="L154" s="158"/>
    </row>
    <row r="155" spans="2:12" s="9" customFormat="1" ht="24.95" customHeight="1">
      <c r="B155" s="147"/>
      <c r="C155" s="148"/>
      <c r="D155" s="149" t="s">
        <v>4071</v>
      </c>
      <c r="E155" s="150"/>
      <c r="F155" s="150"/>
      <c r="G155" s="150"/>
      <c r="H155" s="150"/>
      <c r="I155" s="150"/>
      <c r="J155" s="151">
        <f>J367</f>
        <v>0</v>
      </c>
      <c r="K155" s="148"/>
      <c r="L155" s="152"/>
    </row>
    <row r="156" spans="2:12" s="10" customFormat="1" ht="19.899999999999999" customHeight="1">
      <c r="B156" s="153"/>
      <c r="C156" s="154"/>
      <c r="D156" s="155" t="s">
        <v>4072</v>
      </c>
      <c r="E156" s="156"/>
      <c r="F156" s="156"/>
      <c r="G156" s="156"/>
      <c r="H156" s="156"/>
      <c r="I156" s="156"/>
      <c r="J156" s="157">
        <f>J368</f>
        <v>0</v>
      </c>
      <c r="K156" s="154"/>
      <c r="L156" s="158"/>
    </row>
    <row r="157" spans="2:12" s="10" customFormat="1" ht="19.899999999999999" customHeight="1">
      <c r="B157" s="153"/>
      <c r="C157" s="154"/>
      <c r="D157" s="155" t="s">
        <v>4073</v>
      </c>
      <c r="E157" s="156"/>
      <c r="F157" s="156"/>
      <c r="G157" s="156"/>
      <c r="H157" s="156"/>
      <c r="I157" s="156"/>
      <c r="J157" s="157">
        <f>J380</f>
        <v>0</v>
      </c>
      <c r="K157" s="154"/>
      <c r="L157" s="158"/>
    </row>
    <row r="158" spans="2:12" s="10" customFormat="1" ht="19.899999999999999" customHeight="1">
      <c r="B158" s="153"/>
      <c r="C158" s="154"/>
      <c r="D158" s="155" t="s">
        <v>4074</v>
      </c>
      <c r="E158" s="156"/>
      <c r="F158" s="156"/>
      <c r="G158" s="156"/>
      <c r="H158" s="156"/>
      <c r="I158" s="156"/>
      <c r="J158" s="157">
        <f>J383</f>
        <v>0</v>
      </c>
      <c r="K158" s="154"/>
      <c r="L158" s="158"/>
    </row>
    <row r="159" spans="2:12" s="10" customFormat="1" ht="19.899999999999999" customHeight="1">
      <c r="B159" s="153"/>
      <c r="C159" s="154"/>
      <c r="D159" s="155" t="s">
        <v>4075</v>
      </c>
      <c r="E159" s="156"/>
      <c r="F159" s="156"/>
      <c r="G159" s="156"/>
      <c r="H159" s="156"/>
      <c r="I159" s="156"/>
      <c r="J159" s="157">
        <f>J385</f>
        <v>0</v>
      </c>
      <c r="K159" s="154"/>
      <c r="L159" s="158"/>
    </row>
    <row r="160" spans="2:12" s="10" customFormat="1" ht="19.899999999999999" customHeight="1">
      <c r="B160" s="153"/>
      <c r="C160" s="154"/>
      <c r="D160" s="155" t="s">
        <v>4076</v>
      </c>
      <c r="E160" s="156"/>
      <c r="F160" s="156"/>
      <c r="G160" s="156"/>
      <c r="H160" s="156"/>
      <c r="I160" s="156"/>
      <c r="J160" s="157">
        <f>J388</f>
        <v>0</v>
      </c>
      <c r="K160" s="154"/>
      <c r="L160" s="158"/>
    </row>
    <row r="161" spans="2:12" s="10" customFormat="1" ht="19.899999999999999" customHeight="1">
      <c r="B161" s="153"/>
      <c r="C161" s="154"/>
      <c r="D161" s="155" t="s">
        <v>4077</v>
      </c>
      <c r="E161" s="156"/>
      <c r="F161" s="156"/>
      <c r="G161" s="156"/>
      <c r="H161" s="156"/>
      <c r="I161" s="156"/>
      <c r="J161" s="157">
        <f>J390</f>
        <v>0</v>
      </c>
      <c r="K161" s="154"/>
      <c r="L161" s="158"/>
    </row>
    <row r="162" spans="2:12" s="10" customFormat="1" ht="19.899999999999999" customHeight="1">
      <c r="B162" s="153"/>
      <c r="C162" s="154"/>
      <c r="D162" s="155" t="s">
        <v>4078</v>
      </c>
      <c r="E162" s="156"/>
      <c r="F162" s="156"/>
      <c r="G162" s="156"/>
      <c r="H162" s="156"/>
      <c r="I162" s="156"/>
      <c r="J162" s="157">
        <f>J393</f>
        <v>0</v>
      </c>
      <c r="K162" s="154"/>
      <c r="L162" s="158"/>
    </row>
    <row r="163" spans="2:12" s="10" customFormat="1" ht="19.899999999999999" customHeight="1">
      <c r="B163" s="153"/>
      <c r="C163" s="154"/>
      <c r="D163" s="155" t="s">
        <v>4079</v>
      </c>
      <c r="E163" s="156"/>
      <c r="F163" s="156"/>
      <c r="G163" s="156"/>
      <c r="H163" s="156"/>
      <c r="I163" s="156"/>
      <c r="J163" s="157">
        <f>J396</f>
        <v>0</v>
      </c>
      <c r="K163" s="154"/>
      <c r="L163" s="158"/>
    </row>
    <row r="164" spans="2:12" s="10" customFormat="1" ht="19.899999999999999" customHeight="1">
      <c r="B164" s="153"/>
      <c r="C164" s="154"/>
      <c r="D164" s="155" t="s">
        <v>4080</v>
      </c>
      <c r="E164" s="156"/>
      <c r="F164" s="156"/>
      <c r="G164" s="156"/>
      <c r="H164" s="156"/>
      <c r="I164" s="156"/>
      <c r="J164" s="157">
        <f>J398</f>
        <v>0</v>
      </c>
      <c r="K164" s="154"/>
      <c r="L164" s="158"/>
    </row>
    <row r="165" spans="2:12" s="10" customFormat="1" ht="19.899999999999999" customHeight="1">
      <c r="B165" s="153"/>
      <c r="C165" s="154"/>
      <c r="D165" s="155" t="s">
        <v>4081</v>
      </c>
      <c r="E165" s="156"/>
      <c r="F165" s="156"/>
      <c r="G165" s="156"/>
      <c r="H165" s="156"/>
      <c r="I165" s="156"/>
      <c r="J165" s="157">
        <f>J400</f>
        <v>0</v>
      </c>
      <c r="K165" s="154"/>
      <c r="L165" s="158"/>
    </row>
    <row r="166" spans="2:12" s="10" customFormat="1" ht="19.899999999999999" customHeight="1">
      <c r="B166" s="153"/>
      <c r="C166" s="154"/>
      <c r="D166" s="155" t="s">
        <v>4082</v>
      </c>
      <c r="E166" s="156"/>
      <c r="F166" s="156"/>
      <c r="G166" s="156"/>
      <c r="H166" s="156"/>
      <c r="I166" s="156"/>
      <c r="J166" s="157">
        <f>J410</f>
        <v>0</v>
      </c>
      <c r="K166" s="154"/>
      <c r="L166" s="158"/>
    </row>
    <row r="167" spans="2:12" s="10" customFormat="1" ht="19.899999999999999" customHeight="1">
      <c r="B167" s="153"/>
      <c r="C167" s="154"/>
      <c r="D167" s="155" t="s">
        <v>4083</v>
      </c>
      <c r="E167" s="156"/>
      <c r="F167" s="156"/>
      <c r="G167" s="156"/>
      <c r="H167" s="156"/>
      <c r="I167" s="156"/>
      <c r="J167" s="157">
        <f>J412</f>
        <v>0</v>
      </c>
      <c r="K167" s="154"/>
      <c r="L167" s="158"/>
    </row>
    <row r="168" spans="2:12" s="10" customFormat="1" ht="19.899999999999999" customHeight="1">
      <c r="B168" s="153"/>
      <c r="C168" s="154"/>
      <c r="D168" s="155" t="s">
        <v>4084</v>
      </c>
      <c r="E168" s="156"/>
      <c r="F168" s="156"/>
      <c r="G168" s="156"/>
      <c r="H168" s="156"/>
      <c r="I168" s="156"/>
      <c r="J168" s="157">
        <f>J414</f>
        <v>0</v>
      </c>
      <c r="K168" s="154"/>
      <c r="L168" s="158"/>
    </row>
    <row r="169" spans="2:12" s="10" customFormat="1" ht="19.899999999999999" customHeight="1">
      <c r="B169" s="153"/>
      <c r="C169" s="154"/>
      <c r="D169" s="155" t="s">
        <v>4085</v>
      </c>
      <c r="E169" s="156"/>
      <c r="F169" s="156"/>
      <c r="G169" s="156"/>
      <c r="H169" s="156"/>
      <c r="I169" s="156"/>
      <c r="J169" s="157">
        <f>J417</f>
        <v>0</v>
      </c>
      <c r="K169" s="154"/>
      <c r="L169" s="158"/>
    </row>
    <row r="170" spans="2:12" s="10" customFormat="1" ht="19.899999999999999" customHeight="1">
      <c r="B170" s="153"/>
      <c r="C170" s="154"/>
      <c r="D170" s="155" t="s">
        <v>4085</v>
      </c>
      <c r="E170" s="156"/>
      <c r="F170" s="156"/>
      <c r="G170" s="156"/>
      <c r="H170" s="156"/>
      <c r="I170" s="156"/>
      <c r="J170" s="157">
        <f>J420</f>
        <v>0</v>
      </c>
      <c r="K170" s="154"/>
      <c r="L170" s="158"/>
    </row>
    <row r="171" spans="2:12" s="10" customFormat="1" ht="19.899999999999999" customHeight="1">
      <c r="B171" s="153"/>
      <c r="C171" s="154"/>
      <c r="D171" s="155" t="s">
        <v>4085</v>
      </c>
      <c r="E171" s="156"/>
      <c r="F171" s="156"/>
      <c r="G171" s="156"/>
      <c r="H171" s="156"/>
      <c r="I171" s="156"/>
      <c r="J171" s="157">
        <f>J430</f>
        <v>0</v>
      </c>
      <c r="K171" s="154"/>
      <c r="L171" s="158"/>
    </row>
    <row r="172" spans="2:12" s="10" customFormat="1" ht="19.899999999999999" customHeight="1">
      <c r="B172" s="153"/>
      <c r="C172" s="154"/>
      <c r="D172" s="155" t="s">
        <v>4086</v>
      </c>
      <c r="E172" s="156"/>
      <c r="F172" s="156"/>
      <c r="G172" s="156"/>
      <c r="H172" s="156"/>
      <c r="I172" s="156"/>
      <c r="J172" s="157">
        <f>J433</f>
        <v>0</v>
      </c>
      <c r="K172" s="154"/>
      <c r="L172" s="158"/>
    </row>
    <row r="173" spans="2:12" s="10" customFormat="1" ht="19.899999999999999" customHeight="1">
      <c r="B173" s="153"/>
      <c r="C173" s="154"/>
      <c r="D173" s="155" t="s">
        <v>4087</v>
      </c>
      <c r="E173" s="156"/>
      <c r="F173" s="156"/>
      <c r="G173" s="156"/>
      <c r="H173" s="156"/>
      <c r="I173" s="156"/>
      <c r="J173" s="157">
        <f>J435</f>
        <v>0</v>
      </c>
      <c r="K173" s="154"/>
      <c r="L173" s="158"/>
    </row>
    <row r="174" spans="2:12" s="10" customFormat="1" ht="19.899999999999999" customHeight="1">
      <c r="B174" s="153"/>
      <c r="C174" s="154"/>
      <c r="D174" s="155" t="s">
        <v>4088</v>
      </c>
      <c r="E174" s="156"/>
      <c r="F174" s="156"/>
      <c r="G174" s="156"/>
      <c r="H174" s="156"/>
      <c r="I174" s="156"/>
      <c r="J174" s="157">
        <f>J437</f>
        <v>0</v>
      </c>
      <c r="K174" s="154"/>
      <c r="L174" s="158"/>
    </row>
    <row r="175" spans="2:12" s="10" customFormat="1" ht="19.899999999999999" customHeight="1">
      <c r="B175" s="153"/>
      <c r="C175" s="154"/>
      <c r="D175" s="155" t="s">
        <v>4089</v>
      </c>
      <c r="E175" s="156"/>
      <c r="F175" s="156"/>
      <c r="G175" s="156"/>
      <c r="H175" s="156"/>
      <c r="I175" s="156"/>
      <c r="J175" s="157">
        <f>J439</f>
        <v>0</v>
      </c>
      <c r="K175" s="154"/>
      <c r="L175" s="158"/>
    </row>
    <row r="176" spans="2:12" s="10" customFormat="1" ht="19.899999999999999" customHeight="1">
      <c r="B176" s="153"/>
      <c r="C176" s="154"/>
      <c r="D176" s="155" t="s">
        <v>4090</v>
      </c>
      <c r="E176" s="156"/>
      <c r="F176" s="156"/>
      <c r="G176" s="156"/>
      <c r="H176" s="156"/>
      <c r="I176" s="156"/>
      <c r="J176" s="157">
        <f>J441</f>
        <v>0</v>
      </c>
      <c r="K176" s="154"/>
      <c r="L176" s="158"/>
    </row>
    <row r="177" spans="2:12" s="10" customFormat="1" ht="19.899999999999999" customHeight="1">
      <c r="B177" s="153"/>
      <c r="C177" s="154"/>
      <c r="D177" s="155" t="s">
        <v>4091</v>
      </c>
      <c r="E177" s="156"/>
      <c r="F177" s="156"/>
      <c r="G177" s="156"/>
      <c r="H177" s="156"/>
      <c r="I177" s="156"/>
      <c r="J177" s="157">
        <f>J444</f>
        <v>0</v>
      </c>
      <c r="K177" s="154"/>
      <c r="L177" s="158"/>
    </row>
    <row r="178" spans="2:12" s="10" customFormat="1" ht="19.899999999999999" customHeight="1">
      <c r="B178" s="153"/>
      <c r="C178" s="154"/>
      <c r="D178" s="155" t="s">
        <v>4092</v>
      </c>
      <c r="E178" s="156"/>
      <c r="F178" s="156"/>
      <c r="G178" s="156"/>
      <c r="H178" s="156"/>
      <c r="I178" s="156"/>
      <c r="J178" s="157">
        <f>J450</f>
        <v>0</v>
      </c>
      <c r="K178" s="154"/>
      <c r="L178" s="158"/>
    </row>
    <row r="179" spans="2:12" s="10" customFormat="1" ht="19.899999999999999" customHeight="1">
      <c r="B179" s="153"/>
      <c r="C179" s="154"/>
      <c r="D179" s="155" t="s">
        <v>4093</v>
      </c>
      <c r="E179" s="156"/>
      <c r="F179" s="156"/>
      <c r="G179" s="156"/>
      <c r="H179" s="156"/>
      <c r="I179" s="156"/>
      <c r="J179" s="157">
        <f>J452</f>
        <v>0</v>
      </c>
      <c r="K179" s="154"/>
      <c r="L179" s="158"/>
    </row>
    <row r="180" spans="2:12" s="10" customFormat="1" ht="19.899999999999999" customHeight="1">
      <c r="B180" s="153"/>
      <c r="C180" s="154"/>
      <c r="D180" s="155" t="s">
        <v>4094</v>
      </c>
      <c r="E180" s="156"/>
      <c r="F180" s="156"/>
      <c r="G180" s="156"/>
      <c r="H180" s="156"/>
      <c r="I180" s="156"/>
      <c r="J180" s="157">
        <f>J457</f>
        <v>0</v>
      </c>
      <c r="K180" s="154"/>
      <c r="L180" s="158"/>
    </row>
    <row r="181" spans="2:12" s="9" customFormat="1" ht="24.95" customHeight="1">
      <c r="B181" s="147"/>
      <c r="C181" s="148"/>
      <c r="D181" s="149" t="s">
        <v>4095</v>
      </c>
      <c r="E181" s="150"/>
      <c r="F181" s="150"/>
      <c r="G181" s="150"/>
      <c r="H181" s="150"/>
      <c r="I181" s="150"/>
      <c r="J181" s="151">
        <f>J461</f>
        <v>0</v>
      </c>
      <c r="K181" s="148"/>
      <c r="L181" s="152"/>
    </row>
    <row r="182" spans="2:12" s="10" customFormat="1" ht="19.899999999999999" customHeight="1">
      <c r="B182" s="153"/>
      <c r="C182" s="154"/>
      <c r="D182" s="155" t="s">
        <v>4096</v>
      </c>
      <c r="E182" s="156"/>
      <c r="F182" s="156"/>
      <c r="G182" s="156"/>
      <c r="H182" s="156"/>
      <c r="I182" s="156"/>
      <c r="J182" s="157">
        <f>J462</f>
        <v>0</v>
      </c>
      <c r="K182" s="154"/>
      <c r="L182" s="158"/>
    </row>
    <row r="183" spans="2:12" s="10" customFormat="1" ht="19.899999999999999" customHeight="1">
      <c r="B183" s="153"/>
      <c r="C183" s="154"/>
      <c r="D183" s="155" t="s">
        <v>4097</v>
      </c>
      <c r="E183" s="156"/>
      <c r="F183" s="156"/>
      <c r="G183" s="156"/>
      <c r="H183" s="156"/>
      <c r="I183" s="156"/>
      <c r="J183" s="157">
        <f>J465</f>
        <v>0</v>
      </c>
      <c r="K183" s="154"/>
      <c r="L183" s="158"/>
    </row>
    <row r="184" spans="2:12" s="10" customFormat="1" ht="19.899999999999999" customHeight="1">
      <c r="B184" s="153"/>
      <c r="C184" s="154"/>
      <c r="D184" s="155" t="s">
        <v>4098</v>
      </c>
      <c r="E184" s="156"/>
      <c r="F184" s="156"/>
      <c r="G184" s="156"/>
      <c r="H184" s="156"/>
      <c r="I184" s="156"/>
      <c r="J184" s="157">
        <f>J468</f>
        <v>0</v>
      </c>
      <c r="K184" s="154"/>
      <c r="L184" s="158"/>
    </row>
    <row r="185" spans="2:12" s="10" customFormat="1" ht="19.899999999999999" customHeight="1">
      <c r="B185" s="153"/>
      <c r="C185" s="154"/>
      <c r="D185" s="155" t="s">
        <v>4099</v>
      </c>
      <c r="E185" s="156"/>
      <c r="F185" s="156"/>
      <c r="G185" s="156"/>
      <c r="H185" s="156"/>
      <c r="I185" s="156"/>
      <c r="J185" s="157">
        <f>J471</f>
        <v>0</v>
      </c>
      <c r="K185" s="154"/>
      <c r="L185" s="158"/>
    </row>
    <row r="186" spans="2:12" s="10" customFormat="1" ht="19.899999999999999" customHeight="1">
      <c r="B186" s="153"/>
      <c r="C186" s="154"/>
      <c r="D186" s="155" t="s">
        <v>4100</v>
      </c>
      <c r="E186" s="156"/>
      <c r="F186" s="156"/>
      <c r="G186" s="156"/>
      <c r="H186" s="156"/>
      <c r="I186" s="156"/>
      <c r="J186" s="157">
        <f>J478</f>
        <v>0</v>
      </c>
      <c r="K186" s="154"/>
      <c r="L186" s="158"/>
    </row>
    <row r="187" spans="2:12" s="10" customFormat="1" ht="19.899999999999999" customHeight="1">
      <c r="B187" s="153"/>
      <c r="C187" s="154"/>
      <c r="D187" s="155" t="s">
        <v>4101</v>
      </c>
      <c r="E187" s="156"/>
      <c r="F187" s="156"/>
      <c r="G187" s="156"/>
      <c r="H187" s="156"/>
      <c r="I187" s="156"/>
      <c r="J187" s="157">
        <f>J481</f>
        <v>0</v>
      </c>
      <c r="K187" s="154"/>
      <c r="L187" s="158"/>
    </row>
    <row r="188" spans="2:12" s="10" customFormat="1" ht="19.899999999999999" customHeight="1">
      <c r="B188" s="153"/>
      <c r="C188" s="154"/>
      <c r="D188" s="155" t="s">
        <v>4102</v>
      </c>
      <c r="E188" s="156"/>
      <c r="F188" s="156"/>
      <c r="G188" s="156"/>
      <c r="H188" s="156"/>
      <c r="I188" s="156"/>
      <c r="J188" s="157">
        <f>J486</f>
        <v>0</v>
      </c>
      <c r="K188" s="154"/>
      <c r="L188" s="158"/>
    </row>
    <row r="189" spans="2:12" s="10" customFormat="1" ht="19.899999999999999" customHeight="1">
      <c r="B189" s="153"/>
      <c r="C189" s="154"/>
      <c r="D189" s="155" t="s">
        <v>4103</v>
      </c>
      <c r="E189" s="156"/>
      <c r="F189" s="156"/>
      <c r="G189" s="156"/>
      <c r="H189" s="156"/>
      <c r="I189" s="156"/>
      <c r="J189" s="157">
        <f>J488</f>
        <v>0</v>
      </c>
      <c r="K189" s="154"/>
      <c r="L189" s="158"/>
    </row>
    <row r="190" spans="2:12" s="9" customFormat="1" ht="24.95" customHeight="1">
      <c r="B190" s="147"/>
      <c r="C190" s="148"/>
      <c r="D190" s="149" t="s">
        <v>4104</v>
      </c>
      <c r="E190" s="150"/>
      <c r="F190" s="150"/>
      <c r="G190" s="150"/>
      <c r="H190" s="150"/>
      <c r="I190" s="150"/>
      <c r="J190" s="151">
        <f>J492</f>
        <v>0</v>
      </c>
      <c r="K190" s="148"/>
      <c r="L190" s="152"/>
    </row>
    <row r="191" spans="2:12" s="10" customFormat="1" ht="19.899999999999999" customHeight="1">
      <c r="B191" s="153"/>
      <c r="C191" s="154"/>
      <c r="D191" s="155" t="s">
        <v>4105</v>
      </c>
      <c r="E191" s="156"/>
      <c r="F191" s="156"/>
      <c r="G191" s="156"/>
      <c r="H191" s="156"/>
      <c r="I191" s="156"/>
      <c r="J191" s="157">
        <f>J493</f>
        <v>0</v>
      </c>
      <c r="K191" s="154"/>
      <c r="L191" s="158"/>
    </row>
    <row r="192" spans="2:12" s="10" customFormat="1" ht="19.899999999999999" customHeight="1">
      <c r="B192" s="153"/>
      <c r="C192" s="154"/>
      <c r="D192" s="155" t="s">
        <v>4106</v>
      </c>
      <c r="E192" s="156"/>
      <c r="F192" s="156"/>
      <c r="G192" s="156"/>
      <c r="H192" s="156"/>
      <c r="I192" s="156"/>
      <c r="J192" s="157">
        <f>J496</f>
        <v>0</v>
      </c>
      <c r="K192" s="154"/>
      <c r="L192" s="158"/>
    </row>
    <row r="193" spans="1:31" s="10" customFormat="1" ht="19.899999999999999" customHeight="1">
      <c r="B193" s="153"/>
      <c r="C193" s="154"/>
      <c r="D193" s="155" t="s">
        <v>4107</v>
      </c>
      <c r="E193" s="156"/>
      <c r="F193" s="156"/>
      <c r="G193" s="156"/>
      <c r="H193" s="156"/>
      <c r="I193" s="156"/>
      <c r="J193" s="157">
        <f>J498</f>
        <v>0</v>
      </c>
      <c r="K193" s="154"/>
      <c r="L193" s="158"/>
    </row>
    <row r="194" spans="1:31" s="10" customFormat="1" ht="19.899999999999999" customHeight="1">
      <c r="B194" s="153"/>
      <c r="C194" s="154"/>
      <c r="D194" s="155" t="s">
        <v>4108</v>
      </c>
      <c r="E194" s="156"/>
      <c r="F194" s="156"/>
      <c r="G194" s="156"/>
      <c r="H194" s="156"/>
      <c r="I194" s="156"/>
      <c r="J194" s="157">
        <f>J500</f>
        <v>0</v>
      </c>
      <c r="K194" s="154"/>
      <c r="L194" s="158"/>
    </row>
    <row r="195" spans="1:31" s="9" customFormat="1" ht="24.95" customHeight="1">
      <c r="B195" s="147"/>
      <c r="C195" s="148"/>
      <c r="D195" s="149" t="s">
        <v>4109</v>
      </c>
      <c r="E195" s="150"/>
      <c r="F195" s="150"/>
      <c r="G195" s="150"/>
      <c r="H195" s="150"/>
      <c r="I195" s="150"/>
      <c r="J195" s="151">
        <f>J502</f>
        <v>0</v>
      </c>
      <c r="K195" s="148"/>
      <c r="L195" s="152"/>
    </row>
    <row r="196" spans="1:31" s="10" customFormat="1" ht="19.899999999999999" customHeight="1">
      <c r="B196" s="153"/>
      <c r="C196" s="154"/>
      <c r="D196" s="155" t="s">
        <v>4110</v>
      </c>
      <c r="E196" s="156"/>
      <c r="F196" s="156"/>
      <c r="G196" s="156"/>
      <c r="H196" s="156"/>
      <c r="I196" s="156"/>
      <c r="J196" s="157">
        <f>J503</f>
        <v>0</v>
      </c>
      <c r="K196" s="154"/>
      <c r="L196" s="158"/>
    </row>
    <row r="197" spans="1:31" s="10" customFormat="1" ht="19.899999999999999" customHeight="1">
      <c r="B197" s="153"/>
      <c r="C197" s="154"/>
      <c r="D197" s="155" t="s">
        <v>4111</v>
      </c>
      <c r="E197" s="156"/>
      <c r="F197" s="156"/>
      <c r="G197" s="156"/>
      <c r="H197" s="156"/>
      <c r="I197" s="156"/>
      <c r="J197" s="157">
        <f>J505</f>
        <v>0</v>
      </c>
      <c r="K197" s="154"/>
      <c r="L197" s="158"/>
    </row>
    <row r="198" spans="1:31" s="9" customFormat="1" ht="24.95" customHeight="1">
      <c r="B198" s="147"/>
      <c r="C198" s="148"/>
      <c r="D198" s="149" t="s">
        <v>4112</v>
      </c>
      <c r="E198" s="150"/>
      <c r="F198" s="150"/>
      <c r="G198" s="150"/>
      <c r="H198" s="150"/>
      <c r="I198" s="150"/>
      <c r="J198" s="151">
        <f>J507</f>
        <v>0</v>
      </c>
      <c r="K198" s="148"/>
      <c r="L198" s="152"/>
    </row>
    <row r="199" spans="1:31" s="2" customFormat="1" ht="21.75" customHeight="1">
      <c r="A199" s="34"/>
      <c r="B199" s="35"/>
      <c r="C199" s="36"/>
      <c r="D199" s="36"/>
      <c r="E199" s="36"/>
      <c r="F199" s="36"/>
      <c r="G199" s="36"/>
      <c r="H199" s="36"/>
      <c r="I199" s="36"/>
      <c r="J199" s="36"/>
      <c r="K199" s="36"/>
      <c r="L199" s="51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</row>
    <row r="200" spans="1:31" s="2" customFormat="1" ht="6.95" customHeight="1">
      <c r="A200" s="34"/>
      <c r="B200" s="54"/>
      <c r="C200" s="55"/>
      <c r="D200" s="55"/>
      <c r="E200" s="55"/>
      <c r="F200" s="55"/>
      <c r="G200" s="55"/>
      <c r="H200" s="55"/>
      <c r="I200" s="55"/>
      <c r="J200" s="55"/>
      <c r="K200" s="55"/>
      <c r="L200" s="51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</row>
    <row r="204" spans="1:31" s="2" customFormat="1" ht="6.95" customHeight="1">
      <c r="A204" s="34"/>
      <c r="B204" s="56"/>
      <c r="C204" s="57"/>
      <c r="D204" s="57"/>
      <c r="E204" s="57"/>
      <c r="F204" s="57"/>
      <c r="G204" s="57"/>
      <c r="H204" s="57"/>
      <c r="I204" s="57"/>
      <c r="J204" s="57"/>
      <c r="K204" s="57"/>
      <c r="L204" s="51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</row>
    <row r="205" spans="1:31" s="2" customFormat="1" ht="24.95" customHeight="1">
      <c r="A205" s="34"/>
      <c r="B205" s="35"/>
      <c r="C205" s="23" t="s">
        <v>137</v>
      </c>
      <c r="D205" s="36"/>
      <c r="E205" s="36"/>
      <c r="F205" s="36"/>
      <c r="G205" s="36"/>
      <c r="H205" s="36"/>
      <c r="I205" s="36"/>
      <c r="J205" s="36"/>
      <c r="K205" s="36"/>
      <c r="L205" s="51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</row>
    <row r="206" spans="1:31" s="2" customFormat="1" ht="6.95" customHeight="1">
      <c r="A206" s="34"/>
      <c r="B206" s="35"/>
      <c r="C206" s="36"/>
      <c r="D206" s="36"/>
      <c r="E206" s="36"/>
      <c r="F206" s="36"/>
      <c r="G206" s="36"/>
      <c r="H206" s="36"/>
      <c r="I206" s="36"/>
      <c r="J206" s="36"/>
      <c r="K206" s="36"/>
      <c r="L206" s="51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</row>
    <row r="207" spans="1:31" s="2" customFormat="1" ht="12" customHeight="1">
      <c r="A207" s="34"/>
      <c r="B207" s="35"/>
      <c r="C207" s="29" t="s">
        <v>16</v>
      </c>
      <c r="D207" s="36"/>
      <c r="E207" s="36"/>
      <c r="F207" s="36"/>
      <c r="G207" s="36"/>
      <c r="H207" s="36"/>
      <c r="I207" s="36"/>
      <c r="J207" s="36"/>
      <c r="K207" s="36"/>
      <c r="L207" s="51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</row>
    <row r="208" spans="1:31" s="2" customFormat="1" ht="16.5" customHeight="1">
      <c r="A208" s="34"/>
      <c r="B208" s="35"/>
      <c r="C208" s="36"/>
      <c r="D208" s="36"/>
      <c r="E208" s="310" t="str">
        <f>E7</f>
        <v>Vrané nad Vltavou ON - oprava</v>
      </c>
      <c r="F208" s="311"/>
      <c r="G208" s="311"/>
      <c r="H208" s="311"/>
      <c r="I208" s="36"/>
      <c r="J208" s="36"/>
      <c r="K208" s="36"/>
      <c r="L208" s="51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  <row r="209" spans="1:65" s="2" customFormat="1" ht="12" customHeight="1">
      <c r="A209" s="34"/>
      <c r="B209" s="35"/>
      <c r="C209" s="29" t="s">
        <v>114</v>
      </c>
      <c r="D209" s="36"/>
      <c r="E209" s="36"/>
      <c r="F209" s="36"/>
      <c r="G209" s="36"/>
      <c r="H209" s="36"/>
      <c r="I209" s="36"/>
      <c r="J209" s="36"/>
      <c r="K209" s="36"/>
      <c r="L209" s="51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</row>
    <row r="210" spans="1:65" s="2" customFormat="1" ht="16.5" customHeight="1">
      <c r="A210" s="34"/>
      <c r="B210" s="35"/>
      <c r="C210" s="36"/>
      <c r="D210" s="36"/>
      <c r="E210" s="262" t="str">
        <f>E9</f>
        <v>008 - Elektroinstalace a hromosvod (SEE)</v>
      </c>
      <c r="F210" s="312"/>
      <c r="G210" s="312"/>
      <c r="H210" s="312"/>
      <c r="I210" s="36"/>
      <c r="J210" s="36"/>
      <c r="K210" s="36"/>
      <c r="L210" s="51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</row>
    <row r="211" spans="1:65" s="2" customFormat="1" ht="6.95" customHeight="1">
      <c r="A211" s="34"/>
      <c r="B211" s="35"/>
      <c r="C211" s="36"/>
      <c r="D211" s="36"/>
      <c r="E211" s="36"/>
      <c r="F211" s="36"/>
      <c r="G211" s="36"/>
      <c r="H211" s="36"/>
      <c r="I211" s="36"/>
      <c r="J211" s="36"/>
      <c r="K211" s="36"/>
      <c r="L211" s="51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  <row r="212" spans="1:65" s="2" customFormat="1" ht="12" customHeight="1">
      <c r="A212" s="34"/>
      <c r="B212" s="35"/>
      <c r="C212" s="29" t="s">
        <v>20</v>
      </c>
      <c r="D212" s="36"/>
      <c r="E212" s="36"/>
      <c r="F212" s="27" t="str">
        <f>F12</f>
        <v>žst. Vrané nad Vlatavou</v>
      </c>
      <c r="G212" s="36"/>
      <c r="H212" s="36"/>
      <c r="I212" s="29" t="s">
        <v>22</v>
      </c>
      <c r="J212" s="66" t="str">
        <f>IF(J12="","",J12)</f>
        <v>9. 3. 2023</v>
      </c>
      <c r="K212" s="36"/>
      <c r="L212" s="51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</row>
    <row r="213" spans="1:65" s="2" customFormat="1" ht="6.95" customHeight="1">
      <c r="A213" s="34"/>
      <c r="B213" s="35"/>
      <c r="C213" s="36"/>
      <c r="D213" s="36"/>
      <c r="E213" s="36"/>
      <c r="F213" s="36"/>
      <c r="G213" s="36"/>
      <c r="H213" s="36"/>
      <c r="I213" s="36"/>
      <c r="J213" s="36"/>
      <c r="K213" s="36"/>
      <c r="L213" s="51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</row>
    <row r="214" spans="1:65" s="2" customFormat="1" ht="15.2" customHeight="1">
      <c r="A214" s="34"/>
      <c r="B214" s="35"/>
      <c r="C214" s="29" t="s">
        <v>24</v>
      </c>
      <c r="D214" s="36"/>
      <c r="E214" s="36"/>
      <c r="F214" s="27" t="str">
        <f>E15</f>
        <v>Správa železnic, státní organizace</v>
      </c>
      <c r="G214" s="36"/>
      <c r="H214" s="36"/>
      <c r="I214" s="29" t="s">
        <v>32</v>
      </c>
      <c r="J214" s="32" t="str">
        <f>E21</f>
        <v xml:space="preserve"> </v>
      </c>
      <c r="K214" s="36"/>
      <c r="L214" s="51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</row>
    <row r="215" spans="1:65" s="2" customFormat="1" ht="15.2" customHeight="1">
      <c r="A215" s="34"/>
      <c r="B215" s="35"/>
      <c r="C215" s="29" t="s">
        <v>30</v>
      </c>
      <c r="D215" s="36"/>
      <c r="E215" s="36"/>
      <c r="F215" s="27" t="str">
        <f>IF(E18="","",E18)</f>
        <v>Vyplň údaj</v>
      </c>
      <c r="G215" s="36"/>
      <c r="H215" s="36"/>
      <c r="I215" s="29" t="s">
        <v>35</v>
      </c>
      <c r="J215" s="32">
        <f>E24</f>
        <v>0</v>
      </c>
      <c r="K215" s="36"/>
      <c r="L215" s="51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  <row r="216" spans="1:65" s="2" customFormat="1" ht="10.35" customHeight="1">
      <c r="A216" s="34"/>
      <c r="B216" s="35"/>
      <c r="C216" s="36"/>
      <c r="D216" s="36"/>
      <c r="E216" s="36"/>
      <c r="F216" s="36"/>
      <c r="G216" s="36"/>
      <c r="H216" s="36"/>
      <c r="I216" s="36"/>
      <c r="J216" s="36"/>
      <c r="K216" s="36"/>
      <c r="L216" s="51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</row>
    <row r="217" spans="1:65" s="11" customFormat="1" ht="29.25" customHeight="1">
      <c r="A217" s="159"/>
      <c r="B217" s="160"/>
      <c r="C217" s="161" t="s">
        <v>138</v>
      </c>
      <c r="D217" s="162" t="s">
        <v>62</v>
      </c>
      <c r="E217" s="162" t="s">
        <v>58</v>
      </c>
      <c r="F217" s="162" t="s">
        <v>59</v>
      </c>
      <c r="G217" s="162" t="s">
        <v>139</v>
      </c>
      <c r="H217" s="162" t="s">
        <v>140</v>
      </c>
      <c r="I217" s="162" t="s">
        <v>141</v>
      </c>
      <c r="J217" s="163" t="s">
        <v>119</v>
      </c>
      <c r="K217" s="164" t="s">
        <v>142</v>
      </c>
      <c r="L217" s="165"/>
      <c r="M217" s="75" t="s">
        <v>1</v>
      </c>
      <c r="N217" s="76" t="s">
        <v>41</v>
      </c>
      <c r="O217" s="76" t="s">
        <v>143</v>
      </c>
      <c r="P217" s="76" t="s">
        <v>144</v>
      </c>
      <c r="Q217" s="76" t="s">
        <v>145</v>
      </c>
      <c r="R217" s="76" t="s">
        <v>146</v>
      </c>
      <c r="S217" s="76" t="s">
        <v>147</v>
      </c>
      <c r="T217" s="77" t="s">
        <v>148</v>
      </c>
      <c r="U217" s="159"/>
      <c r="V217" s="159"/>
      <c r="W217" s="159"/>
      <c r="X217" s="159"/>
      <c r="Y217" s="159"/>
      <c r="Z217" s="159"/>
      <c r="AA217" s="159"/>
      <c r="AB217" s="159"/>
      <c r="AC217" s="159"/>
      <c r="AD217" s="159"/>
      <c r="AE217" s="159"/>
    </row>
    <row r="218" spans="1:65" s="2" customFormat="1" ht="22.9" customHeight="1">
      <c r="A218" s="34"/>
      <c r="B218" s="35"/>
      <c r="C218" s="82" t="s">
        <v>149</v>
      </c>
      <c r="D218" s="36"/>
      <c r="E218" s="36"/>
      <c r="F218" s="36"/>
      <c r="G218" s="36"/>
      <c r="H218" s="36"/>
      <c r="I218" s="36"/>
      <c r="J218" s="166">
        <f>BK218</f>
        <v>0</v>
      </c>
      <c r="K218" s="36"/>
      <c r="L218" s="39"/>
      <c r="M218" s="78"/>
      <c r="N218" s="167"/>
      <c r="O218" s="79"/>
      <c r="P218" s="168">
        <f>P219+P234+P272+P306+P332+P350+P367+P461+P492+P502+P507</f>
        <v>0</v>
      </c>
      <c r="Q218" s="79"/>
      <c r="R218" s="168">
        <f>R219+R234+R272+R306+R332+R350+R367+R461+R492+R502+R507</f>
        <v>0</v>
      </c>
      <c r="S218" s="79"/>
      <c r="T218" s="169">
        <f>T219+T234+T272+T306+T332+T350+T367+T461+T492+T502+T507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76</v>
      </c>
      <c r="AU218" s="17" t="s">
        <v>121</v>
      </c>
      <c r="BK218" s="170">
        <f>BK219+BK234+BK272+BK306+BK332+BK350+BK367+BK461+BK492+BK502+BK507</f>
        <v>0</v>
      </c>
    </row>
    <row r="219" spans="1:65" s="12" customFormat="1" ht="25.9" customHeight="1">
      <c r="B219" s="171"/>
      <c r="C219" s="172"/>
      <c r="D219" s="173" t="s">
        <v>76</v>
      </c>
      <c r="E219" s="174" t="s">
        <v>4113</v>
      </c>
      <c r="F219" s="174" t="s">
        <v>4114</v>
      </c>
      <c r="G219" s="172"/>
      <c r="H219" s="172"/>
      <c r="I219" s="175"/>
      <c r="J219" s="176">
        <f>BK219</f>
        <v>0</v>
      </c>
      <c r="K219" s="172"/>
      <c r="L219" s="177"/>
      <c r="M219" s="178"/>
      <c r="N219" s="179"/>
      <c r="O219" s="179"/>
      <c r="P219" s="180">
        <f>P220+P232</f>
        <v>0</v>
      </c>
      <c r="Q219" s="179"/>
      <c r="R219" s="180">
        <f>R220+R232</f>
        <v>0</v>
      </c>
      <c r="S219" s="179"/>
      <c r="T219" s="181">
        <f>T220+T232</f>
        <v>0</v>
      </c>
      <c r="AR219" s="182" t="s">
        <v>85</v>
      </c>
      <c r="AT219" s="183" t="s">
        <v>76</v>
      </c>
      <c r="AU219" s="183" t="s">
        <v>77</v>
      </c>
      <c r="AY219" s="182" t="s">
        <v>152</v>
      </c>
      <c r="BK219" s="184">
        <f>BK220+BK232</f>
        <v>0</v>
      </c>
    </row>
    <row r="220" spans="1:65" s="12" customFormat="1" ht="22.9" customHeight="1">
      <c r="B220" s="171"/>
      <c r="C220" s="172"/>
      <c r="D220" s="173" t="s">
        <v>76</v>
      </c>
      <c r="E220" s="185" t="s">
        <v>4115</v>
      </c>
      <c r="F220" s="185" t="s">
        <v>4116</v>
      </c>
      <c r="G220" s="172"/>
      <c r="H220" s="172"/>
      <c r="I220" s="175"/>
      <c r="J220" s="186">
        <f>BK220</f>
        <v>0</v>
      </c>
      <c r="K220" s="172"/>
      <c r="L220" s="177"/>
      <c r="M220" s="178"/>
      <c r="N220" s="179"/>
      <c r="O220" s="179"/>
      <c r="P220" s="180">
        <f>SUM(P221:P231)</f>
        <v>0</v>
      </c>
      <c r="Q220" s="179"/>
      <c r="R220" s="180">
        <f>SUM(R221:R231)</f>
        <v>0</v>
      </c>
      <c r="S220" s="179"/>
      <c r="T220" s="181">
        <f>SUM(T221:T231)</f>
        <v>0</v>
      </c>
      <c r="AR220" s="182" t="s">
        <v>85</v>
      </c>
      <c r="AT220" s="183" t="s">
        <v>76</v>
      </c>
      <c r="AU220" s="183" t="s">
        <v>85</v>
      </c>
      <c r="AY220" s="182" t="s">
        <v>152</v>
      </c>
      <c r="BK220" s="184">
        <f>SUM(BK221:BK231)</f>
        <v>0</v>
      </c>
    </row>
    <row r="221" spans="1:65" s="2" customFormat="1" ht="16.5" customHeight="1">
      <c r="A221" s="34"/>
      <c r="B221" s="35"/>
      <c r="C221" s="187" t="s">
        <v>85</v>
      </c>
      <c r="D221" s="187" t="s">
        <v>155</v>
      </c>
      <c r="E221" s="188" t="s">
        <v>4117</v>
      </c>
      <c r="F221" s="189" t="s">
        <v>4118</v>
      </c>
      <c r="G221" s="190" t="s">
        <v>804</v>
      </c>
      <c r="H221" s="191">
        <v>1</v>
      </c>
      <c r="I221" s="192"/>
      <c r="J221" s="193">
        <f t="shared" ref="J221:J231" si="0">ROUND(I221*H221,2)</f>
        <v>0</v>
      </c>
      <c r="K221" s="194"/>
      <c r="L221" s="39"/>
      <c r="M221" s="195" t="s">
        <v>1</v>
      </c>
      <c r="N221" s="196" t="s">
        <v>42</v>
      </c>
      <c r="O221" s="71"/>
      <c r="P221" s="197">
        <f t="shared" ref="P221:P231" si="1">O221*H221</f>
        <v>0</v>
      </c>
      <c r="Q221" s="197">
        <v>0</v>
      </c>
      <c r="R221" s="197">
        <f t="shared" ref="R221:R231" si="2">Q221*H221</f>
        <v>0</v>
      </c>
      <c r="S221" s="197">
        <v>0</v>
      </c>
      <c r="T221" s="198">
        <f t="shared" ref="T221:T231" si="3"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9" t="s">
        <v>159</v>
      </c>
      <c r="AT221" s="199" t="s">
        <v>155</v>
      </c>
      <c r="AU221" s="199" t="s">
        <v>87</v>
      </c>
      <c r="AY221" s="17" t="s">
        <v>152</v>
      </c>
      <c r="BE221" s="200">
        <f t="shared" ref="BE221:BE231" si="4">IF(N221="základní",J221,0)</f>
        <v>0</v>
      </c>
      <c r="BF221" s="200">
        <f t="shared" ref="BF221:BF231" si="5">IF(N221="snížená",J221,0)</f>
        <v>0</v>
      </c>
      <c r="BG221" s="200">
        <f t="shared" ref="BG221:BG231" si="6">IF(N221="zákl. přenesená",J221,0)</f>
        <v>0</v>
      </c>
      <c r="BH221" s="200">
        <f t="shared" ref="BH221:BH231" si="7">IF(N221="sníž. přenesená",J221,0)</f>
        <v>0</v>
      </c>
      <c r="BI221" s="200">
        <f t="shared" ref="BI221:BI231" si="8">IF(N221="nulová",J221,0)</f>
        <v>0</v>
      </c>
      <c r="BJ221" s="17" t="s">
        <v>85</v>
      </c>
      <c r="BK221" s="200">
        <f t="shared" ref="BK221:BK231" si="9">ROUND(I221*H221,2)</f>
        <v>0</v>
      </c>
      <c r="BL221" s="17" t="s">
        <v>159</v>
      </c>
      <c r="BM221" s="199" t="s">
        <v>87</v>
      </c>
    </row>
    <row r="222" spans="1:65" s="2" customFormat="1" ht="16.5" customHeight="1">
      <c r="A222" s="34"/>
      <c r="B222" s="35"/>
      <c r="C222" s="187" t="s">
        <v>87</v>
      </c>
      <c r="D222" s="187" t="s">
        <v>155</v>
      </c>
      <c r="E222" s="188" t="s">
        <v>4119</v>
      </c>
      <c r="F222" s="189" t="s">
        <v>4120</v>
      </c>
      <c r="G222" s="190" t="s">
        <v>804</v>
      </c>
      <c r="H222" s="191">
        <v>1</v>
      </c>
      <c r="I222" s="192"/>
      <c r="J222" s="193">
        <f t="shared" si="0"/>
        <v>0</v>
      </c>
      <c r="K222" s="194"/>
      <c r="L222" s="39"/>
      <c r="M222" s="195" t="s">
        <v>1</v>
      </c>
      <c r="N222" s="196" t="s">
        <v>42</v>
      </c>
      <c r="O222" s="71"/>
      <c r="P222" s="197">
        <f t="shared" si="1"/>
        <v>0</v>
      </c>
      <c r="Q222" s="197">
        <v>0</v>
      </c>
      <c r="R222" s="197">
        <f t="shared" si="2"/>
        <v>0</v>
      </c>
      <c r="S222" s="197">
        <v>0</v>
      </c>
      <c r="T222" s="198">
        <f t="shared" si="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159</v>
      </c>
      <c r="AT222" s="199" t="s">
        <v>155</v>
      </c>
      <c r="AU222" s="199" t="s">
        <v>87</v>
      </c>
      <c r="AY222" s="17" t="s">
        <v>152</v>
      </c>
      <c r="BE222" s="200">
        <f t="shared" si="4"/>
        <v>0</v>
      </c>
      <c r="BF222" s="200">
        <f t="shared" si="5"/>
        <v>0</v>
      </c>
      <c r="BG222" s="200">
        <f t="shared" si="6"/>
        <v>0</v>
      </c>
      <c r="BH222" s="200">
        <f t="shared" si="7"/>
        <v>0</v>
      </c>
      <c r="BI222" s="200">
        <f t="shared" si="8"/>
        <v>0</v>
      </c>
      <c r="BJ222" s="17" t="s">
        <v>85</v>
      </c>
      <c r="BK222" s="200">
        <f t="shared" si="9"/>
        <v>0</v>
      </c>
      <c r="BL222" s="17" t="s">
        <v>159</v>
      </c>
      <c r="BM222" s="199" t="s">
        <v>159</v>
      </c>
    </row>
    <row r="223" spans="1:65" s="2" customFormat="1" ht="16.5" customHeight="1">
      <c r="A223" s="34"/>
      <c r="B223" s="35"/>
      <c r="C223" s="187" t="s">
        <v>153</v>
      </c>
      <c r="D223" s="187" t="s">
        <v>155</v>
      </c>
      <c r="E223" s="188" t="s">
        <v>4121</v>
      </c>
      <c r="F223" s="189" t="s">
        <v>4122</v>
      </c>
      <c r="G223" s="190" t="s">
        <v>804</v>
      </c>
      <c r="H223" s="191">
        <v>1</v>
      </c>
      <c r="I223" s="192"/>
      <c r="J223" s="193">
        <f t="shared" si="0"/>
        <v>0</v>
      </c>
      <c r="K223" s="194"/>
      <c r="L223" s="39"/>
      <c r="M223" s="195" t="s">
        <v>1</v>
      </c>
      <c r="N223" s="196" t="s">
        <v>42</v>
      </c>
      <c r="O223" s="71"/>
      <c r="P223" s="197">
        <f t="shared" si="1"/>
        <v>0</v>
      </c>
      <c r="Q223" s="197">
        <v>0</v>
      </c>
      <c r="R223" s="197">
        <f t="shared" si="2"/>
        <v>0</v>
      </c>
      <c r="S223" s="197">
        <v>0</v>
      </c>
      <c r="T223" s="198">
        <f t="shared" si="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159</v>
      </c>
      <c r="AT223" s="199" t="s">
        <v>155</v>
      </c>
      <c r="AU223" s="199" t="s">
        <v>87</v>
      </c>
      <c r="AY223" s="17" t="s">
        <v>152</v>
      </c>
      <c r="BE223" s="200">
        <f t="shared" si="4"/>
        <v>0</v>
      </c>
      <c r="BF223" s="200">
        <f t="shared" si="5"/>
        <v>0</v>
      </c>
      <c r="BG223" s="200">
        <f t="shared" si="6"/>
        <v>0</v>
      </c>
      <c r="BH223" s="200">
        <f t="shared" si="7"/>
        <v>0</v>
      </c>
      <c r="BI223" s="200">
        <f t="shared" si="8"/>
        <v>0</v>
      </c>
      <c r="BJ223" s="17" t="s">
        <v>85</v>
      </c>
      <c r="BK223" s="200">
        <f t="shared" si="9"/>
        <v>0</v>
      </c>
      <c r="BL223" s="17" t="s">
        <v>159</v>
      </c>
      <c r="BM223" s="199" t="s">
        <v>185</v>
      </c>
    </row>
    <row r="224" spans="1:65" s="2" customFormat="1" ht="16.5" customHeight="1">
      <c r="A224" s="34"/>
      <c r="B224" s="35"/>
      <c r="C224" s="187" t="s">
        <v>159</v>
      </c>
      <c r="D224" s="187" t="s">
        <v>155</v>
      </c>
      <c r="E224" s="188" t="s">
        <v>4123</v>
      </c>
      <c r="F224" s="189" t="s">
        <v>4124</v>
      </c>
      <c r="G224" s="190" t="s">
        <v>804</v>
      </c>
      <c r="H224" s="191">
        <v>4</v>
      </c>
      <c r="I224" s="192"/>
      <c r="J224" s="193">
        <f t="shared" si="0"/>
        <v>0</v>
      </c>
      <c r="K224" s="194"/>
      <c r="L224" s="39"/>
      <c r="M224" s="195" t="s">
        <v>1</v>
      </c>
      <c r="N224" s="196" t="s">
        <v>42</v>
      </c>
      <c r="O224" s="71"/>
      <c r="P224" s="197">
        <f t="shared" si="1"/>
        <v>0</v>
      </c>
      <c r="Q224" s="197">
        <v>0</v>
      </c>
      <c r="R224" s="197">
        <f t="shared" si="2"/>
        <v>0</v>
      </c>
      <c r="S224" s="197">
        <v>0</v>
      </c>
      <c r="T224" s="198">
        <f t="shared" si="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159</v>
      </c>
      <c r="AT224" s="199" t="s">
        <v>155</v>
      </c>
      <c r="AU224" s="199" t="s">
        <v>87</v>
      </c>
      <c r="AY224" s="17" t="s">
        <v>152</v>
      </c>
      <c r="BE224" s="200">
        <f t="shared" si="4"/>
        <v>0</v>
      </c>
      <c r="BF224" s="200">
        <f t="shared" si="5"/>
        <v>0</v>
      </c>
      <c r="BG224" s="200">
        <f t="shared" si="6"/>
        <v>0</v>
      </c>
      <c r="BH224" s="200">
        <f t="shared" si="7"/>
        <v>0</v>
      </c>
      <c r="BI224" s="200">
        <f t="shared" si="8"/>
        <v>0</v>
      </c>
      <c r="BJ224" s="17" t="s">
        <v>85</v>
      </c>
      <c r="BK224" s="200">
        <f t="shared" si="9"/>
        <v>0</v>
      </c>
      <c r="BL224" s="17" t="s">
        <v>159</v>
      </c>
      <c r="BM224" s="199" t="s">
        <v>195</v>
      </c>
    </row>
    <row r="225" spans="1:65" s="2" customFormat="1" ht="16.5" customHeight="1">
      <c r="A225" s="34"/>
      <c r="B225" s="35"/>
      <c r="C225" s="187" t="s">
        <v>181</v>
      </c>
      <c r="D225" s="187" t="s">
        <v>155</v>
      </c>
      <c r="E225" s="188" t="s">
        <v>4125</v>
      </c>
      <c r="F225" s="189" t="s">
        <v>4126</v>
      </c>
      <c r="G225" s="190" t="s">
        <v>804</v>
      </c>
      <c r="H225" s="191">
        <v>1</v>
      </c>
      <c r="I225" s="192"/>
      <c r="J225" s="193">
        <f t="shared" si="0"/>
        <v>0</v>
      </c>
      <c r="K225" s="194"/>
      <c r="L225" s="39"/>
      <c r="M225" s="195" t="s">
        <v>1</v>
      </c>
      <c r="N225" s="196" t="s">
        <v>42</v>
      </c>
      <c r="O225" s="71"/>
      <c r="P225" s="197">
        <f t="shared" si="1"/>
        <v>0</v>
      </c>
      <c r="Q225" s="197">
        <v>0</v>
      </c>
      <c r="R225" s="197">
        <f t="shared" si="2"/>
        <v>0</v>
      </c>
      <c r="S225" s="197">
        <v>0</v>
      </c>
      <c r="T225" s="198">
        <f t="shared" si="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159</v>
      </c>
      <c r="AT225" s="199" t="s">
        <v>155</v>
      </c>
      <c r="AU225" s="199" t="s">
        <v>87</v>
      </c>
      <c r="AY225" s="17" t="s">
        <v>152</v>
      </c>
      <c r="BE225" s="200">
        <f t="shared" si="4"/>
        <v>0</v>
      </c>
      <c r="BF225" s="200">
        <f t="shared" si="5"/>
        <v>0</v>
      </c>
      <c r="BG225" s="200">
        <f t="shared" si="6"/>
        <v>0</v>
      </c>
      <c r="BH225" s="200">
        <f t="shared" si="7"/>
        <v>0</v>
      </c>
      <c r="BI225" s="200">
        <f t="shared" si="8"/>
        <v>0</v>
      </c>
      <c r="BJ225" s="17" t="s">
        <v>85</v>
      </c>
      <c r="BK225" s="200">
        <f t="shared" si="9"/>
        <v>0</v>
      </c>
      <c r="BL225" s="17" t="s">
        <v>159</v>
      </c>
      <c r="BM225" s="199" t="s">
        <v>207</v>
      </c>
    </row>
    <row r="226" spans="1:65" s="2" customFormat="1" ht="24.2" customHeight="1">
      <c r="A226" s="34"/>
      <c r="B226" s="35"/>
      <c r="C226" s="187" t="s">
        <v>185</v>
      </c>
      <c r="D226" s="187" t="s">
        <v>155</v>
      </c>
      <c r="E226" s="188" t="s">
        <v>4127</v>
      </c>
      <c r="F226" s="189" t="s">
        <v>4128</v>
      </c>
      <c r="G226" s="190" t="s">
        <v>804</v>
      </c>
      <c r="H226" s="191">
        <v>4</v>
      </c>
      <c r="I226" s="192"/>
      <c r="J226" s="193">
        <f t="shared" si="0"/>
        <v>0</v>
      </c>
      <c r="K226" s="194"/>
      <c r="L226" s="39"/>
      <c r="M226" s="195" t="s">
        <v>1</v>
      </c>
      <c r="N226" s="196" t="s">
        <v>42</v>
      </c>
      <c r="O226" s="71"/>
      <c r="P226" s="197">
        <f t="shared" si="1"/>
        <v>0</v>
      </c>
      <c r="Q226" s="197">
        <v>0</v>
      </c>
      <c r="R226" s="197">
        <f t="shared" si="2"/>
        <v>0</v>
      </c>
      <c r="S226" s="197">
        <v>0</v>
      </c>
      <c r="T226" s="198">
        <f t="shared" si="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159</v>
      </c>
      <c r="AT226" s="199" t="s">
        <v>155</v>
      </c>
      <c r="AU226" s="199" t="s">
        <v>87</v>
      </c>
      <c r="AY226" s="17" t="s">
        <v>152</v>
      </c>
      <c r="BE226" s="200">
        <f t="shared" si="4"/>
        <v>0</v>
      </c>
      <c r="BF226" s="200">
        <f t="shared" si="5"/>
        <v>0</v>
      </c>
      <c r="BG226" s="200">
        <f t="shared" si="6"/>
        <v>0</v>
      </c>
      <c r="BH226" s="200">
        <f t="shared" si="7"/>
        <v>0</v>
      </c>
      <c r="BI226" s="200">
        <f t="shared" si="8"/>
        <v>0</v>
      </c>
      <c r="BJ226" s="17" t="s">
        <v>85</v>
      </c>
      <c r="BK226" s="200">
        <f t="shared" si="9"/>
        <v>0</v>
      </c>
      <c r="BL226" s="17" t="s">
        <v>159</v>
      </c>
      <c r="BM226" s="199" t="s">
        <v>216</v>
      </c>
    </row>
    <row r="227" spans="1:65" s="2" customFormat="1" ht="16.5" customHeight="1">
      <c r="A227" s="34"/>
      <c r="B227" s="35"/>
      <c r="C227" s="187" t="s">
        <v>189</v>
      </c>
      <c r="D227" s="187" t="s">
        <v>155</v>
      </c>
      <c r="E227" s="188" t="s">
        <v>4129</v>
      </c>
      <c r="F227" s="189" t="s">
        <v>4130</v>
      </c>
      <c r="G227" s="190" t="s">
        <v>804</v>
      </c>
      <c r="H227" s="191">
        <v>2</v>
      </c>
      <c r="I227" s="192"/>
      <c r="J227" s="193">
        <f t="shared" si="0"/>
        <v>0</v>
      </c>
      <c r="K227" s="194"/>
      <c r="L227" s="39"/>
      <c r="M227" s="195" t="s">
        <v>1</v>
      </c>
      <c r="N227" s="196" t="s">
        <v>42</v>
      </c>
      <c r="O227" s="71"/>
      <c r="P227" s="197">
        <f t="shared" si="1"/>
        <v>0</v>
      </c>
      <c r="Q227" s="197">
        <v>0</v>
      </c>
      <c r="R227" s="197">
        <f t="shared" si="2"/>
        <v>0</v>
      </c>
      <c r="S227" s="197">
        <v>0</v>
      </c>
      <c r="T227" s="198">
        <f t="shared" si="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159</v>
      </c>
      <c r="AT227" s="199" t="s">
        <v>155</v>
      </c>
      <c r="AU227" s="199" t="s">
        <v>87</v>
      </c>
      <c r="AY227" s="17" t="s">
        <v>152</v>
      </c>
      <c r="BE227" s="200">
        <f t="shared" si="4"/>
        <v>0</v>
      </c>
      <c r="BF227" s="200">
        <f t="shared" si="5"/>
        <v>0</v>
      </c>
      <c r="BG227" s="200">
        <f t="shared" si="6"/>
        <v>0</v>
      </c>
      <c r="BH227" s="200">
        <f t="shared" si="7"/>
        <v>0</v>
      </c>
      <c r="BI227" s="200">
        <f t="shared" si="8"/>
        <v>0</v>
      </c>
      <c r="BJ227" s="17" t="s">
        <v>85</v>
      </c>
      <c r="BK227" s="200">
        <f t="shared" si="9"/>
        <v>0</v>
      </c>
      <c r="BL227" s="17" t="s">
        <v>159</v>
      </c>
      <c r="BM227" s="199" t="s">
        <v>227</v>
      </c>
    </row>
    <row r="228" spans="1:65" s="2" customFormat="1" ht="16.5" customHeight="1">
      <c r="A228" s="34"/>
      <c r="B228" s="35"/>
      <c r="C228" s="187" t="s">
        <v>195</v>
      </c>
      <c r="D228" s="187" t="s">
        <v>155</v>
      </c>
      <c r="E228" s="188" t="s">
        <v>4131</v>
      </c>
      <c r="F228" s="189" t="s">
        <v>4132</v>
      </c>
      <c r="G228" s="190" t="s">
        <v>804</v>
      </c>
      <c r="H228" s="191">
        <v>2</v>
      </c>
      <c r="I228" s="192"/>
      <c r="J228" s="193">
        <f t="shared" si="0"/>
        <v>0</v>
      </c>
      <c r="K228" s="194"/>
      <c r="L228" s="39"/>
      <c r="M228" s="195" t="s">
        <v>1</v>
      </c>
      <c r="N228" s="196" t="s">
        <v>42</v>
      </c>
      <c r="O228" s="71"/>
      <c r="P228" s="197">
        <f t="shared" si="1"/>
        <v>0</v>
      </c>
      <c r="Q228" s="197">
        <v>0</v>
      </c>
      <c r="R228" s="197">
        <f t="shared" si="2"/>
        <v>0</v>
      </c>
      <c r="S228" s="197">
        <v>0</v>
      </c>
      <c r="T228" s="198">
        <f t="shared" si="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159</v>
      </c>
      <c r="AT228" s="199" t="s">
        <v>155</v>
      </c>
      <c r="AU228" s="199" t="s">
        <v>87</v>
      </c>
      <c r="AY228" s="17" t="s">
        <v>152</v>
      </c>
      <c r="BE228" s="200">
        <f t="shared" si="4"/>
        <v>0</v>
      </c>
      <c r="BF228" s="200">
        <f t="shared" si="5"/>
        <v>0</v>
      </c>
      <c r="BG228" s="200">
        <f t="shared" si="6"/>
        <v>0</v>
      </c>
      <c r="BH228" s="200">
        <f t="shared" si="7"/>
        <v>0</v>
      </c>
      <c r="BI228" s="200">
        <f t="shared" si="8"/>
        <v>0</v>
      </c>
      <c r="BJ228" s="17" t="s">
        <v>85</v>
      </c>
      <c r="BK228" s="200">
        <f t="shared" si="9"/>
        <v>0</v>
      </c>
      <c r="BL228" s="17" t="s">
        <v>159</v>
      </c>
      <c r="BM228" s="199" t="s">
        <v>235</v>
      </c>
    </row>
    <row r="229" spans="1:65" s="2" customFormat="1" ht="16.5" customHeight="1">
      <c r="A229" s="34"/>
      <c r="B229" s="35"/>
      <c r="C229" s="187" t="s">
        <v>174</v>
      </c>
      <c r="D229" s="187" t="s">
        <v>155</v>
      </c>
      <c r="E229" s="188" t="s">
        <v>4133</v>
      </c>
      <c r="F229" s="189" t="s">
        <v>4134</v>
      </c>
      <c r="G229" s="190" t="s">
        <v>804</v>
      </c>
      <c r="H229" s="191">
        <v>2</v>
      </c>
      <c r="I229" s="192"/>
      <c r="J229" s="193">
        <f t="shared" si="0"/>
        <v>0</v>
      </c>
      <c r="K229" s="194"/>
      <c r="L229" s="39"/>
      <c r="M229" s="195" t="s">
        <v>1</v>
      </c>
      <c r="N229" s="196" t="s">
        <v>42</v>
      </c>
      <c r="O229" s="71"/>
      <c r="P229" s="197">
        <f t="shared" si="1"/>
        <v>0</v>
      </c>
      <c r="Q229" s="197">
        <v>0</v>
      </c>
      <c r="R229" s="197">
        <f t="shared" si="2"/>
        <v>0</v>
      </c>
      <c r="S229" s="197">
        <v>0</v>
      </c>
      <c r="T229" s="198">
        <f t="shared" si="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9" t="s">
        <v>159</v>
      </c>
      <c r="AT229" s="199" t="s">
        <v>155</v>
      </c>
      <c r="AU229" s="199" t="s">
        <v>87</v>
      </c>
      <c r="AY229" s="17" t="s">
        <v>152</v>
      </c>
      <c r="BE229" s="200">
        <f t="shared" si="4"/>
        <v>0</v>
      </c>
      <c r="BF229" s="200">
        <f t="shared" si="5"/>
        <v>0</v>
      </c>
      <c r="BG229" s="200">
        <f t="shared" si="6"/>
        <v>0</v>
      </c>
      <c r="BH229" s="200">
        <f t="shared" si="7"/>
        <v>0</v>
      </c>
      <c r="BI229" s="200">
        <f t="shared" si="8"/>
        <v>0</v>
      </c>
      <c r="BJ229" s="17" t="s">
        <v>85</v>
      </c>
      <c r="BK229" s="200">
        <f t="shared" si="9"/>
        <v>0</v>
      </c>
      <c r="BL229" s="17" t="s">
        <v>159</v>
      </c>
      <c r="BM229" s="199" t="s">
        <v>245</v>
      </c>
    </row>
    <row r="230" spans="1:65" s="2" customFormat="1" ht="16.5" customHeight="1">
      <c r="A230" s="34"/>
      <c r="B230" s="35"/>
      <c r="C230" s="187" t="s">
        <v>207</v>
      </c>
      <c r="D230" s="187" t="s">
        <v>155</v>
      </c>
      <c r="E230" s="188" t="s">
        <v>4135</v>
      </c>
      <c r="F230" s="189" t="s">
        <v>4136</v>
      </c>
      <c r="G230" s="190" t="s">
        <v>804</v>
      </c>
      <c r="H230" s="191">
        <v>2</v>
      </c>
      <c r="I230" s="192"/>
      <c r="J230" s="193">
        <f t="shared" si="0"/>
        <v>0</v>
      </c>
      <c r="K230" s="194"/>
      <c r="L230" s="39"/>
      <c r="M230" s="195" t="s">
        <v>1</v>
      </c>
      <c r="N230" s="196" t="s">
        <v>42</v>
      </c>
      <c r="O230" s="71"/>
      <c r="P230" s="197">
        <f t="shared" si="1"/>
        <v>0</v>
      </c>
      <c r="Q230" s="197">
        <v>0</v>
      </c>
      <c r="R230" s="197">
        <f t="shared" si="2"/>
        <v>0</v>
      </c>
      <c r="S230" s="197">
        <v>0</v>
      </c>
      <c r="T230" s="198">
        <f t="shared" si="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159</v>
      </c>
      <c r="AT230" s="199" t="s">
        <v>155</v>
      </c>
      <c r="AU230" s="199" t="s">
        <v>87</v>
      </c>
      <c r="AY230" s="17" t="s">
        <v>152</v>
      </c>
      <c r="BE230" s="200">
        <f t="shared" si="4"/>
        <v>0</v>
      </c>
      <c r="BF230" s="200">
        <f t="shared" si="5"/>
        <v>0</v>
      </c>
      <c r="BG230" s="200">
        <f t="shared" si="6"/>
        <v>0</v>
      </c>
      <c r="BH230" s="200">
        <f t="shared" si="7"/>
        <v>0</v>
      </c>
      <c r="BI230" s="200">
        <f t="shared" si="8"/>
        <v>0</v>
      </c>
      <c r="BJ230" s="17" t="s">
        <v>85</v>
      </c>
      <c r="BK230" s="200">
        <f t="shared" si="9"/>
        <v>0</v>
      </c>
      <c r="BL230" s="17" t="s">
        <v>159</v>
      </c>
      <c r="BM230" s="199" t="s">
        <v>253</v>
      </c>
    </row>
    <row r="231" spans="1:65" s="2" customFormat="1" ht="16.5" customHeight="1">
      <c r="A231" s="34"/>
      <c r="B231" s="35"/>
      <c r="C231" s="187" t="s">
        <v>212</v>
      </c>
      <c r="D231" s="187" t="s">
        <v>155</v>
      </c>
      <c r="E231" s="188" t="s">
        <v>4137</v>
      </c>
      <c r="F231" s="189" t="s">
        <v>4138</v>
      </c>
      <c r="G231" s="190" t="s">
        <v>804</v>
      </c>
      <c r="H231" s="191">
        <v>4</v>
      </c>
      <c r="I231" s="192"/>
      <c r="J231" s="193">
        <f t="shared" si="0"/>
        <v>0</v>
      </c>
      <c r="K231" s="194"/>
      <c r="L231" s="39"/>
      <c r="M231" s="195" t="s">
        <v>1</v>
      </c>
      <c r="N231" s="196" t="s">
        <v>42</v>
      </c>
      <c r="O231" s="71"/>
      <c r="P231" s="197">
        <f t="shared" si="1"/>
        <v>0</v>
      </c>
      <c r="Q231" s="197">
        <v>0</v>
      </c>
      <c r="R231" s="197">
        <f t="shared" si="2"/>
        <v>0</v>
      </c>
      <c r="S231" s="197">
        <v>0</v>
      </c>
      <c r="T231" s="198">
        <f t="shared" si="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159</v>
      </c>
      <c r="AT231" s="199" t="s">
        <v>155</v>
      </c>
      <c r="AU231" s="199" t="s">
        <v>87</v>
      </c>
      <c r="AY231" s="17" t="s">
        <v>152</v>
      </c>
      <c r="BE231" s="200">
        <f t="shared" si="4"/>
        <v>0</v>
      </c>
      <c r="BF231" s="200">
        <f t="shared" si="5"/>
        <v>0</v>
      </c>
      <c r="BG231" s="200">
        <f t="shared" si="6"/>
        <v>0</v>
      </c>
      <c r="BH231" s="200">
        <f t="shared" si="7"/>
        <v>0</v>
      </c>
      <c r="BI231" s="200">
        <f t="shared" si="8"/>
        <v>0</v>
      </c>
      <c r="BJ231" s="17" t="s">
        <v>85</v>
      </c>
      <c r="BK231" s="200">
        <f t="shared" si="9"/>
        <v>0</v>
      </c>
      <c r="BL231" s="17" t="s">
        <v>159</v>
      </c>
      <c r="BM231" s="199" t="s">
        <v>267</v>
      </c>
    </row>
    <row r="232" spans="1:65" s="12" customFormat="1" ht="22.9" customHeight="1">
      <c r="B232" s="171"/>
      <c r="C232" s="172"/>
      <c r="D232" s="173" t="s">
        <v>76</v>
      </c>
      <c r="E232" s="185" t="s">
        <v>4139</v>
      </c>
      <c r="F232" s="185" t="s">
        <v>4140</v>
      </c>
      <c r="G232" s="172"/>
      <c r="H232" s="172"/>
      <c r="I232" s="175"/>
      <c r="J232" s="186">
        <f>BK232</f>
        <v>0</v>
      </c>
      <c r="K232" s="172"/>
      <c r="L232" s="177"/>
      <c r="M232" s="178"/>
      <c r="N232" s="179"/>
      <c r="O232" s="179"/>
      <c r="P232" s="180">
        <f>P233</f>
        <v>0</v>
      </c>
      <c r="Q232" s="179"/>
      <c r="R232" s="180">
        <f>R233</f>
        <v>0</v>
      </c>
      <c r="S232" s="179"/>
      <c r="T232" s="181">
        <f>T233</f>
        <v>0</v>
      </c>
      <c r="AR232" s="182" t="s">
        <v>85</v>
      </c>
      <c r="AT232" s="183" t="s">
        <v>76</v>
      </c>
      <c r="AU232" s="183" t="s">
        <v>85</v>
      </c>
      <c r="AY232" s="182" t="s">
        <v>152</v>
      </c>
      <c r="BK232" s="184">
        <f>BK233</f>
        <v>0</v>
      </c>
    </row>
    <row r="233" spans="1:65" s="2" customFormat="1" ht="24.2" customHeight="1">
      <c r="A233" s="34"/>
      <c r="B233" s="35"/>
      <c r="C233" s="187" t="s">
        <v>216</v>
      </c>
      <c r="D233" s="187" t="s">
        <v>155</v>
      </c>
      <c r="E233" s="188" t="s">
        <v>4141</v>
      </c>
      <c r="F233" s="189" t="s">
        <v>4142</v>
      </c>
      <c r="G233" s="190" t="s">
        <v>178</v>
      </c>
      <c r="H233" s="191">
        <v>1</v>
      </c>
      <c r="I233" s="192"/>
      <c r="J233" s="193">
        <f>ROUND(I233*H233,2)</f>
        <v>0</v>
      </c>
      <c r="K233" s="194"/>
      <c r="L233" s="39"/>
      <c r="M233" s="195" t="s">
        <v>1</v>
      </c>
      <c r="N233" s="196" t="s">
        <v>42</v>
      </c>
      <c r="O233" s="71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159</v>
      </c>
      <c r="AT233" s="199" t="s">
        <v>155</v>
      </c>
      <c r="AU233" s="199" t="s">
        <v>87</v>
      </c>
      <c r="AY233" s="17" t="s">
        <v>152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7" t="s">
        <v>85</v>
      </c>
      <c r="BK233" s="200">
        <f>ROUND(I233*H233,2)</f>
        <v>0</v>
      </c>
      <c r="BL233" s="17" t="s">
        <v>159</v>
      </c>
      <c r="BM233" s="199" t="s">
        <v>282</v>
      </c>
    </row>
    <row r="234" spans="1:65" s="12" customFormat="1" ht="25.9" customHeight="1">
      <c r="B234" s="171"/>
      <c r="C234" s="172"/>
      <c r="D234" s="173" t="s">
        <v>76</v>
      </c>
      <c r="E234" s="174" t="s">
        <v>4143</v>
      </c>
      <c r="F234" s="174" t="s">
        <v>4144</v>
      </c>
      <c r="G234" s="172"/>
      <c r="H234" s="172"/>
      <c r="I234" s="175"/>
      <c r="J234" s="176">
        <f>BK234</f>
        <v>0</v>
      </c>
      <c r="K234" s="172"/>
      <c r="L234" s="177"/>
      <c r="M234" s="178"/>
      <c r="N234" s="179"/>
      <c r="O234" s="179"/>
      <c r="P234" s="180">
        <f>P235+P237+P239+P241+P243+P245+P251+P254+P257+P259+P261+P263+P266+P268</f>
        <v>0</v>
      </c>
      <c r="Q234" s="179"/>
      <c r="R234" s="180">
        <f>R235+R237+R239+R241+R243+R245+R251+R254+R257+R259+R261+R263+R266+R268</f>
        <v>0</v>
      </c>
      <c r="S234" s="179"/>
      <c r="T234" s="181">
        <f>T235+T237+T239+T241+T243+T245+T251+T254+T257+T259+T261+T263+T266+T268</f>
        <v>0</v>
      </c>
      <c r="AR234" s="182" t="s">
        <v>85</v>
      </c>
      <c r="AT234" s="183" t="s">
        <v>76</v>
      </c>
      <c r="AU234" s="183" t="s">
        <v>77</v>
      </c>
      <c r="AY234" s="182" t="s">
        <v>152</v>
      </c>
      <c r="BK234" s="184">
        <f>BK235+BK237+BK239+BK241+BK243+BK245+BK251+BK254+BK257+BK259+BK261+BK263+BK266+BK268</f>
        <v>0</v>
      </c>
    </row>
    <row r="235" spans="1:65" s="12" customFormat="1" ht="22.9" customHeight="1">
      <c r="B235" s="171"/>
      <c r="C235" s="172"/>
      <c r="D235" s="173" t="s">
        <v>76</v>
      </c>
      <c r="E235" s="185" t="s">
        <v>4145</v>
      </c>
      <c r="F235" s="185" t="s">
        <v>4146</v>
      </c>
      <c r="G235" s="172"/>
      <c r="H235" s="172"/>
      <c r="I235" s="175"/>
      <c r="J235" s="186">
        <f>BK235</f>
        <v>0</v>
      </c>
      <c r="K235" s="172"/>
      <c r="L235" s="177"/>
      <c r="M235" s="178"/>
      <c r="N235" s="179"/>
      <c r="O235" s="179"/>
      <c r="P235" s="180">
        <f>P236</f>
        <v>0</v>
      </c>
      <c r="Q235" s="179"/>
      <c r="R235" s="180">
        <f>R236</f>
        <v>0</v>
      </c>
      <c r="S235" s="179"/>
      <c r="T235" s="181">
        <f>T236</f>
        <v>0</v>
      </c>
      <c r="AR235" s="182" t="s">
        <v>85</v>
      </c>
      <c r="AT235" s="183" t="s">
        <v>76</v>
      </c>
      <c r="AU235" s="183" t="s">
        <v>85</v>
      </c>
      <c r="AY235" s="182" t="s">
        <v>152</v>
      </c>
      <c r="BK235" s="184">
        <f>BK236</f>
        <v>0</v>
      </c>
    </row>
    <row r="236" spans="1:65" s="2" customFormat="1" ht="24.2" customHeight="1">
      <c r="A236" s="34"/>
      <c r="B236" s="35"/>
      <c r="C236" s="187" t="s">
        <v>222</v>
      </c>
      <c r="D236" s="187" t="s">
        <v>155</v>
      </c>
      <c r="E236" s="188" t="s">
        <v>4147</v>
      </c>
      <c r="F236" s="189" t="s">
        <v>4148</v>
      </c>
      <c r="G236" s="190" t="s">
        <v>804</v>
      </c>
      <c r="H236" s="191">
        <v>1</v>
      </c>
      <c r="I236" s="192"/>
      <c r="J236" s="193">
        <f>ROUND(I236*H236,2)</f>
        <v>0</v>
      </c>
      <c r="K236" s="194"/>
      <c r="L236" s="39"/>
      <c r="M236" s="195" t="s">
        <v>1</v>
      </c>
      <c r="N236" s="196" t="s">
        <v>42</v>
      </c>
      <c r="O236" s="71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159</v>
      </c>
      <c r="AT236" s="199" t="s">
        <v>155</v>
      </c>
      <c r="AU236" s="199" t="s">
        <v>87</v>
      </c>
      <c r="AY236" s="17" t="s">
        <v>152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7" t="s">
        <v>85</v>
      </c>
      <c r="BK236" s="200">
        <f>ROUND(I236*H236,2)</f>
        <v>0</v>
      </c>
      <c r="BL236" s="17" t="s">
        <v>159</v>
      </c>
      <c r="BM236" s="199" t="s">
        <v>293</v>
      </c>
    </row>
    <row r="237" spans="1:65" s="12" customFormat="1" ht="22.9" customHeight="1">
      <c r="B237" s="171"/>
      <c r="C237" s="172"/>
      <c r="D237" s="173" t="s">
        <v>76</v>
      </c>
      <c r="E237" s="185" t="s">
        <v>4149</v>
      </c>
      <c r="F237" s="185" t="s">
        <v>4150</v>
      </c>
      <c r="G237" s="172"/>
      <c r="H237" s="172"/>
      <c r="I237" s="175"/>
      <c r="J237" s="186">
        <f>BK237</f>
        <v>0</v>
      </c>
      <c r="K237" s="172"/>
      <c r="L237" s="177"/>
      <c r="M237" s="178"/>
      <c r="N237" s="179"/>
      <c r="O237" s="179"/>
      <c r="P237" s="180">
        <f>P238</f>
        <v>0</v>
      </c>
      <c r="Q237" s="179"/>
      <c r="R237" s="180">
        <f>R238</f>
        <v>0</v>
      </c>
      <c r="S237" s="179"/>
      <c r="T237" s="181">
        <f>T238</f>
        <v>0</v>
      </c>
      <c r="AR237" s="182" t="s">
        <v>85</v>
      </c>
      <c r="AT237" s="183" t="s">
        <v>76</v>
      </c>
      <c r="AU237" s="183" t="s">
        <v>85</v>
      </c>
      <c r="AY237" s="182" t="s">
        <v>152</v>
      </c>
      <c r="BK237" s="184">
        <f>BK238</f>
        <v>0</v>
      </c>
    </row>
    <row r="238" spans="1:65" s="2" customFormat="1" ht="16.5" customHeight="1">
      <c r="A238" s="34"/>
      <c r="B238" s="35"/>
      <c r="C238" s="187" t="s">
        <v>227</v>
      </c>
      <c r="D238" s="187" t="s">
        <v>155</v>
      </c>
      <c r="E238" s="188" t="s">
        <v>4151</v>
      </c>
      <c r="F238" s="189" t="s">
        <v>4152</v>
      </c>
      <c r="G238" s="190" t="s">
        <v>804</v>
      </c>
      <c r="H238" s="191">
        <v>1</v>
      </c>
      <c r="I238" s="192"/>
      <c r="J238" s="193">
        <f>ROUND(I238*H238,2)</f>
        <v>0</v>
      </c>
      <c r="K238" s="194"/>
      <c r="L238" s="39"/>
      <c r="M238" s="195" t="s">
        <v>1</v>
      </c>
      <c r="N238" s="196" t="s">
        <v>42</v>
      </c>
      <c r="O238" s="71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159</v>
      </c>
      <c r="AT238" s="199" t="s">
        <v>155</v>
      </c>
      <c r="AU238" s="199" t="s">
        <v>87</v>
      </c>
      <c r="AY238" s="17" t="s">
        <v>152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85</v>
      </c>
      <c r="BK238" s="200">
        <f>ROUND(I238*H238,2)</f>
        <v>0</v>
      </c>
      <c r="BL238" s="17" t="s">
        <v>159</v>
      </c>
      <c r="BM238" s="199" t="s">
        <v>304</v>
      </c>
    </row>
    <row r="239" spans="1:65" s="12" customFormat="1" ht="22.9" customHeight="1">
      <c r="B239" s="171"/>
      <c r="C239" s="172"/>
      <c r="D239" s="173" t="s">
        <v>76</v>
      </c>
      <c r="E239" s="185" t="s">
        <v>4153</v>
      </c>
      <c r="F239" s="185" t="s">
        <v>4154</v>
      </c>
      <c r="G239" s="172"/>
      <c r="H239" s="172"/>
      <c r="I239" s="175"/>
      <c r="J239" s="186">
        <f>BK239</f>
        <v>0</v>
      </c>
      <c r="K239" s="172"/>
      <c r="L239" s="177"/>
      <c r="M239" s="178"/>
      <c r="N239" s="179"/>
      <c r="O239" s="179"/>
      <c r="P239" s="180">
        <f>P240</f>
        <v>0</v>
      </c>
      <c r="Q239" s="179"/>
      <c r="R239" s="180">
        <f>R240</f>
        <v>0</v>
      </c>
      <c r="S239" s="179"/>
      <c r="T239" s="181">
        <f>T240</f>
        <v>0</v>
      </c>
      <c r="AR239" s="182" t="s">
        <v>85</v>
      </c>
      <c r="AT239" s="183" t="s">
        <v>76</v>
      </c>
      <c r="AU239" s="183" t="s">
        <v>85</v>
      </c>
      <c r="AY239" s="182" t="s">
        <v>152</v>
      </c>
      <c r="BK239" s="184">
        <f>BK240</f>
        <v>0</v>
      </c>
    </row>
    <row r="240" spans="1:65" s="2" customFormat="1" ht="16.5" customHeight="1">
      <c r="A240" s="34"/>
      <c r="B240" s="35"/>
      <c r="C240" s="187" t="s">
        <v>8</v>
      </c>
      <c r="D240" s="187" t="s">
        <v>155</v>
      </c>
      <c r="E240" s="188" t="s">
        <v>4155</v>
      </c>
      <c r="F240" s="189" t="s">
        <v>4156</v>
      </c>
      <c r="G240" s="190" t="s">
        <v>804</v>
      </c>
      <c r="H240" s="191">
        <v>1</v>
      </c>
      <c r="I240" s="192"/>
      <c r="J240" s="193">
        <f>ROUND(I240*H240,2)</f>
        <v>0</v>
      </c>
      <c r="K240" s="194"/>
      <c r="L240" s="39"/>
      <c r="M240" s="195" t="s">
        <v>1</v>
      </c>
      <c r="N240" s="196" t="s">
        <v>42</v>
      </c>
      <c r="O240" s="71"/>
      <c r="P240" s="197">
        <f>O240*H240</f>
        <v>0</v>
      </c>
      <c r="Q240" s="197">
        <v>0</v>
      </c>
      <c r="R240" s="197">
        <f>Q240*H240</f>
        <v>0</v>
      </c>
      <c r="S240" s="197">
        <v>0</v>
      </c>
      <c r="T240" s="19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159</v>
      </c>
      <c r="AT240" s="199" t="s">
        <v>155</v>
      </c>
      <c r="AU240" s="199" t="s">
        <v>87</v>
      </c>
      <c r="AY240" s="17" t="s">
        <v>152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7" t="s">
        <v>85</v>
      </c>
      <c r="BK240" s="200">
        <f>ROUND(I240*H240,2)</f>
        <v>0</v>
      </c>
      <c r="BL240" s="17" t="s">
        <v>159</v>
      </c>
      <c r="BM240" s="199" t="s">
        <v>315</v>
      </c>
    </row>
    <row r="241" spans="1:65" s="12" customFormat="1" ht="22.9" customHeight="1">
      <c r="B241" s="171"/>
      <c r="C241" s="172"/>
      <c r="D241" s="173" t="s">
        <v>76</v>
      </c>
      <c r="E241" s="185" t="s">
        <v>4157</v>
      </c>
      <c r="F241" s="185" t="s">
        <v>4158</v>
      </c>
      <c r="G241" s="172"/>
      <c r="H241" s="172"/>
      <c r="I241" s="175"/>
      <c r="J241" s="186">
        <f>BK241</f>
        <v>0</v>
      </c>
      <c r="K241" s="172"/>
      <c r="L241" s="177"/>
      <c r="M241" s="178"/>
      <c r="N241" s="179"/>
      <c r="O241" s="179"/>
      <c r="P241" s="180">
        <f>P242</f>
        <v>0</v>
      </c>
      <c r="Q241" s="179"/>
      <c r="R241" s="180">
        <f>R242</f>
        <v>0</v>
      </c>
      <c r="S241" s="179"/>
      <c r="T241" s="181">
        <f>T242</f>
        <v>0</v>
      </c>
      <c r="AR241" s="182" t="s">
        <v>85</v>
      </c>
      <c r="AT241" s="183" t="s">
        <v>76</v>
      </c>
      <c r="AU241" s="183" t="s">
        <v>85</v>
      </c>
      <c r="AY241" s="182" t="s">
        <v>152</v>
      </c>
      <c r="BK241" s="184">
        <f>BK242</f>
        <v>0</v>
      </c>
    </row>
    <row r="242" spans="1:65" s="2" customFormat="1" ht="16.5" customHeight="1">
      <c r="A242" s="34"/>
      <c r="B242" s="35"/>
      <c r="C242" s="187" t="s">
        <v>235</v>
      </c>
      <c r="D242" s="187" t="s">
        <v>155</v>
      </c>
      <c r="E242" s="188" t="s">
        <v>4159</v>
      </c>
      <c r="F242" s="189" t="s">
        <v>4160</v>
      </c>
      <c r="G242" s="190" t="s">
        <v>804</v>
      </c>
      <c r="H242" s="191">
        <v>3</v>
      </c>
      <c r="I242" s="192"/>
      <c r="J242" s="193">
        <f>ROUND(I242*H242,2)</f>
        <v>0</v>
      </c>
      <c r="K242" s="194"/>
      <c r="L242" s="39"/>
      <c r="M242" s="195" t="s">
        <v>1</v>
      </c>
      <c r="N242" s="196" t="s">
        <v>42</v>
      </c>
      <c r="O242" s="71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159</v>
      </c>
      <c r="AT242" s="199" t="s">
        <v>155</v>
      </c>
      <c r="AU242" s="199" t="s">
        <v>87</v>
      </c>
      <c r="AY242" s="17" t="s">
        <v>152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85</v>
      </c>
      <c r="BK242" s="200">
        <f>ROUND(I242*H242,2)</f>
        <v>0</v>
      </c>
      <c r="BL242" s="17" t="s">
        <v>159</v>
      </c>
      <c r="BM242" s="199" t="s">
        <v>285</v>
      </c>
    </row>
    <row r="243" spans="1:65" s="12" customFormat="1" ht="22.9" customHeight="1">
      <c r="B243" s="171"/>
      <c r="C243" s="172"/>
      <c r="D243" s="173" t="s">
        <v>76</v>
      </c>
      <c r="E243" s="185" t="s">
        <v>4161</v>
      </c>
      <c r="F243" s="185" t="s">
        <v>4162</v>
      </c>
      <c r="G243" s="172"/>
      <c r="H243" s="172"/>
      <c r="I243" s="175"/>
      <c r="J243" s="186">
        <f>BK243</f>
        <v>0</v>
      </c>
      <c r="K243" s="172"/>
      <c r="L243" s="177"/>
      <c r="M243" s="178"/>
      <c r="N243" s="179"/>
      <c r="O243" s="179"/>
      <c r="P243" s="180">
        <f>P244</f>
        <v>0</v>
      </c>
      <c r="Q243" s="179"/>
      <c r="R243" s="180">
        <f>R244</f>
        <v>0</v>
      </c>
      <c r="S243" s="179"/>
      <c r="T243" s="181">
        <f>T244</f>
        <v>0</v>
      </c>
      <c r="AR243" s="182" t="s">
        <v>85</v>
      </c>
      <c r="AT243" s="183" t="s">
        <v>76</v>
      </c>
      <c r="AU243" s="183" t="s">
        <v>85</v>
      </c>
      <c r="AY243" s="182" t="s">
        <v>152</v>
      </c>
      <c r="BK243" s="184">
        <f>BK244</f>
        <v>0</v>
      </c>
    </row>
    <row r="244" spans="1:65" s="2" customFormat="1" ht="16.5" customHeight="1">
      <c r="A244" s="34"/>
      <c r="B244" s="35"/>
      <c r="C244" s="187" t="s">
        <v>240</v>
      </c>
      <c r="D244" s="187" t="s">
        <v>155</v>
      </c>
      <c r="E244" s="188" t="s">
        <v>4163</v>
      </c>
      <c r="F244" s="189" t="s">
        <v>4164</v>
      </c>
      <c r="G244" s="190" t="s">
        <v>804</v>
      </c>
      <c r="H244" s="191">
        <v>1</v>
      </c>
      <c r="I244" s="192"/>
      <c r="J244" s="193">
        <f>ROUND(I244*H244,2)</f>
        <v>0</v>
      </c>
      <c r="K244" s="194"/>
      <c r="L244" s="39"/>
      <c r="M244" s="195" t="s">
        <v>1</v>
      </c>
      <c r="N244" s="196" t="s">
        <v>42</v>
      </c>
      <c r="O244" s="71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159</v>
      </c>
      <c r="AT244" s="199" t="s">
        <v>155</v>
      </c>
      <c r="AU244" s="199" t="s">
        <v>87</v>
      </c>
      <c r="AY244" s="17" t="s">
        <v>152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7" t="s">
        <v>85</v>
      </c>
      <c r="BK244" s="200">
        <f>ROUND(I244*H244,2)</f>
        <v>0</v>
      </c>
      <c r="BL244" s="17" t="s">
        <v>159</v>
      </c>
      <c r="BM244" s="199" t="s">
        <v>335</v>
      </c>
    </row>
    <row r="245" spans="1:65" s="12" customFormat="1" ht="22.9" customHeight="1">
      <c r="B245" s="171"/>
      <c r="C245" s="172"/>
      <c r="D245" s="173" t="s">
        <v>76</v>
      </c>
      <c r="E245" s="185" t="s">
        <v>4165</v>
      </c>
      <c r="F245" s="185" t="s">
        <v>4166</v>
      </c>
      <c r="G245" s="172"/>
      <c r="H245" s="172"/>
      <c r="I245" s="175"/>
      <c r="J245" s="186">
        <f>BK245</f>
        <v>0</v>
      </c>
      <c r="K245" s="172"/>
      <c r="L245" s="177"/>
      <c r="M245" s="178"/>
      <c r="N245" s="179"/>
      <c r="O245" s="179"/>
      <c r="P245" s="180">
        <f>SUM(P246:P250)</f>
        <v>0</v>
      </c>
      <c r="Q245" s="179"/>
      <c r="R245" s="180">
        <f>SUM(R246:R250)</f>
        <v>0</v>
      </c>
      <c r="S245" s="179"/>
      <c r="T245" s="181">
        <f>SUM(T246:T250)</f>
        <v>0</v>
      </c>
      <c r="AR245" s="182" t="s">
        <v>85</v>
      </c>
      <c r="AT245" s="183" t="s">
        <v>76</v>
      </c>
      <c r="AU245" s="183" t="s">
        <v>85</v>
      </c>
      <c r="AY245" s="182" t="s">
        <v>152</v>
      </c>
      <c r="BK245" s="184">
        <f>SUM(BK246:BK250)</f>
        <v>0</v>
      </c>
    </row>
    <row r="246" spans="1:65" s="2" customFormat="1" ht="16.5" customHeight="1">
      <c r="A246" s="34"/>
      <c r="B246" s="35"/>
      <c r="C246" s="187" t="s">
        <v>245</v>
      </c>
      <c r="D246" s="187" t="s">
        <v>155</v>
      </c>
      <c r="E246" s="188" t="s">
        <v>4167</v>
      </c>
      <c r="F246" s="189" t="s">
        <v>4168</v>
      </c>
      <c r="G246" s="190" t="s">
        <v>804</v>
      </c>
      <c r="H246" s="191">
        <v>5</v>
      </c>
      <c r="I246" s="192"/>
      <c r="J246" s="193">
        <f>ROUND(I246*H246,2)</f>
        <v>0</v>
      </c>
      <c r="K246" s="194"/>
      <c r="L246" s="39"/>
      <c r="M246" s="195" t="s">
        <v>1</v>
      </c>
      <c r="N246" s="196" t="s">
        <v>42</v>
      </c>
      <c r="O246" s="71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159</v>
      </c>
      <c r="AT246" s="199" t="s">
        <v>155</v>
      </c>
      <c r="AU246" s="199" t="s">
        <v>87</v>
      </c>
      <c r="AY246" s="17" t="s">
        <v>152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7" t="s">
        <v>85</v>
      </c>
      <c r="BK246" s="200">
        <f>ROUND(I246*H246,2)</f>
        <v>0</v>
      </c>
      <c r="BL246" s="17" t="s">
        <v>159</v>
      </c>
      <c r="BM246" s="199" t="s">
        <v>344</v>
      </c>
    </row>
    <row r="247" spans="1:65" s="2" customFormat="1" ht="16.5" customHeight="1">
      <c r="A247" s="34"/>
      <c r="B247" s="35"/>
      <c r="C247" s="187" t="s">
        <v>249</v>
      </c>
      <c r="D247" s="187" t="s">
        <v>155</v>
      </c>
      <c r="E247" s="188" t="s">
        <v>4169</v>
      </c>
      <c r="F247" s="189" t="s">
        <v>4170</v>
      </c>
      <c r="G247" s="190" t="s">
        <v>804</v>
      </c>
      <c r="H247" s="191">
        <v>5</v>
      </c>
      <c r="I247" s="192"/>
      <c r="J247" s="193">
        <f>ROUND(I247*H247,2)</f>
        <v>0</v>
      </c>
      <c r="K247" s="194"/>
      <c r="L247" s="39"/>
      <c r="M247" s="195" t="s">
        <v>1</v>
      </c>
      <c r="N247" s="196" t="s">
        <v>42</v>
      </c>
      <c r="O247" s="71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159</v>
      </c>
      <c r="AT247" s="199" t="s">
        <v>155</v>
      </c>
      <c r="AU247" s="199" t="s">
        <v>87</v>
      </c>
      <c r="AY247" s="17" t="s">
        <v>152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85</v>
      </c>
      <c r="BK247" s="200">
        <f>ROUND(I247*H247,2)</f>
        <v>0</v>
      </c>
      <c r="BL247" s="17" t="s">
        <v>159</v>
      </c>
      <c r="BM247" s="199" t="s">
        <v>354</v>
      </c>
    </row>
    <row r="248" spans="1:65" s="2" customFormat="1" ht="16.5" customHeight="1">
      <c r="A248" s="34"/>
      <c r="B248" s="35"/>
      <c r="C248" s="187" t="s">
        <v>253</v>
      </c>
      <c r="D248" s="187" t="s">
        <v>155</v>
      </c>
      <c r="E248" s="188" t="s">
        <v>4171</v>
      </c>
      <c r="F248" s="189" t="s">
        <v>4172</v>
      </c>
      <c r="G248" s="190" t="s">
        <v>804</v>
      </c>
      <c r="H248" s="191">
        <v>1</v>
      </c>
      <c r="I248" s="192"/>
      <c r="J248" s="193">
        <f>ROUND(I248*H248,2)</f>
        <v>0</v>
      </c>
      <c r="K248" s="194"/>
      <c r="L248" s="39"/>
      <c r="M248" s="195" t="s">
        <v>1</v>
      </c>
      <c r="N248" s="196" t="s">
        <v>42</v>
      </c>
      <c r="O248" s="71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159</v>
      </c>
      <c r="AT248" s="199" t="s">
        <v>155</v>
      </c>
      <c r="AU248" s="199" t="s">
        <v>87</v>
      </c>
      <c r="AY248" s="17" t="s">
        <v>152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7" t="s">
        <v>85</v>
      </c>
      <c r="BK248" s="200">
        <f>ROUND(I248*H248,2)</f>
        <v>0</v>
      </c>
      <c r="BL248" s="17" t="s">
        <v>159</v>
      </c>
      <c r="BM248" s="199" t="s">
        <v>364</v>
      </c>
    </row>
    <row r="249" spans="1:65" s="2" customFormat="1" ht="16.5" customHeight="1">
      <c r="A249" s="34"/>
      <c r="B249" s="35"/>
      <c r="C249" s="187" t="s">
        <v>7</v>
      </c>
      <c r="D249" s="187" t="s">
        <v>155</v>
      </c>
      <c r="E249" s="188" t="s">
        <v>4173</v>
      </c>
      <c r="F249" s="189" t="s">
        <v>4174</v>
      </c>
      <c r="G249" s="190" t="s">
        <v>804</v>
      </c>
      <c r="H249" s="191">
        <v>1</v>
      </c>
      <c r="I249" s="192"/>
      <c r="J249" s="193">
        <f>ROUND(I249*H249,2)</f>
        <v>0</v>
      </c>
      <c r="K249" s="194"/>
      <c r="L249" s="39"/>
      <c r="M249" s="195" t="s">
        <v>1</v>
      </c>
      <c r="N249" s="196" t="s">
        <v>42</v>
      </c>
      <c r="O249" s="71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159</v>
      </c>
      <c r="AT249" s="199" t="s">
        <v>155</v>
      </c>
      <c r="AU249" s="199" t="s">
        <v>87</v>
      </c>
      <c r="AY249" s="17" t="s">
        <v>152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85</v>
      </c>
      <c r="BK249" s="200">
        <f>ROUND(I249*H249,2)</f>
        <v>0</v>
      </c>
      <c r="BL249" s="17" t="s">
        <v>159</v>
      </c>
      <c r="BM249" s="199" t="s">
        <v>373</v>
      </c>
    </row>
    <row r="250" spans="1:65" s="2" customFormat="1" ht="16.5" customHeight="1">
      <c r="A250" s="34"/>
      <c r="B250" s="35"/>
      <c r="C250" s="187" t="s">
        <v>267</v>
      </c>
      <c r="D250" s="187" t="s">
        <v>155</v>
      </c>
      <c r="E250" s="188" t="s">
        <v>4175</v>
      </c>
      <c r="F250" s="189" t="s">
        <v>4176</v>
      </c>
      <c r="G250" s="190" t="s">
        <v>804</v>
      </c>
      <c r="H250" s="191">
        <v>4</v>
      </c>
      <c r="I250" s="192"/>
      <c r="J250" s="193">
        <f>ROUND(I250*H250,2)</f>
        <v>0</v>
      </c>
      <c r="K250" s="194"/>
      <c r="L250" s="39"/>
      <c r="M250" s="195" t="s">
        <v>1</v>
      </c>
      <c r="N250" s="196" t="s">
        <v>42</v>
      </c>
      <c r="O250" s="71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159</v>
      </c>
      <c r="AT250" s="199" t="s">
        <v>155</v>
      </c>
      <c r="AU250" s="199" t="s">
        <v>87</v>
      </c>
      <c r="AY250" s="17" t="s">
        <v>152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85</v>
      </c>
      <c r="BK250" s="200">
        <f>ROUND(I250*H250,2)</f>
        <v>0</v>
      </c>
      <c r="BL250" s="17" t="s">
        <v>159</v>
      </c>
      <c r="BM250" s="199" t="s">
        <v>382</v>
      </c>
    </row>
    <row r="251" spans="1:65" s="12" customFormat="1" ht="22.9" customHeight="1">
      <c r="B251" s="171"/>
      <c r="C251" s="172"/>
      <c r="D251" s="173" t="s">
        <v>76</v>
      </c>
      <c r="E251" s="185" t="s">
        <v>4177</v>
      </c>
      <c r="F251" s="185" t="s">
        <v>4178</v>
      </c>
      <c r="G251" s="172"/>
      <c r="H251" s="172"/>
      <c r="I251" s="175"/>
      <c r="J251" s="186">
        <f>BK251</f>
        <v>0</v>
      </c>
      <c r="K251" s="172"/>
      <c r="L251" s="177"/>
      <c r="M251" s="178"/>
      <c r="N251" s="179"/>
      <c r="O251" s="179"/>
      <c r="P251" s="180">
        <f>SUM(P252:P253)</f>
        <v>0</v>
      </c>
      <c r="Q251" s="179"/>
      <c r="R251" s="180">
        <f>SUM(R252:R253)</f>
        <v>0</v>
      </c>
      <c r="S251" s="179"/>
      <c r="T251" s="181">
        <f>SUM(T252:T253)</f>
        <v>0</v>
      </c>
      <c r="AR251" s="182" t="s">
        <v>85</v>
      </c>
      <c r="AT251" s="183" t="s">
        <v>76</v>
      </c>
      <c r="AU251" s="183" t="s">
        <v>85</v>
      </c>
      <c r="AY251" s="182" t="s">
        <v>152</v>
      </c>
      <c r="BK251" s="184">
        <f>SUM(BK252:BK253)</f>
        <v>0</v>
      </c>
    </row>
    <row r="252" spans="1:65" s="2" customFormat="1" ht="24.2" customHeight="1">
      <c r="A252" s="34"/>
      <c r="B252" s="35"/>
      <c r="C252" s="187" t="s">
        <v>277</v>
      </c>
      <c r="D252" s="187" t="s">
        <v>155</v>
      </c>
      <c r="E252" s="188" t="s">
        <v>4179</v>
      </c>
      <c r="F252" s="189" t="s">
        <v>4180</v>
      </c>
      <c r="G252" s="190" t="s">
        <v>804</v>
      </c>
      <c r="H252" s="191">
        <v>11</v>
      </c>
      <c r="I252" s="192"/>
      <c r="J252" s="193">
        <f>ROUND(I252*H252,2)</f>
        <v>0</v>
      </c>
      <c r="K252" s="194"/>
      <c r="L252" s="39"/>
      <c r="M252" s="195" t="s">
        <v>1</v>
      </c>
      <c r="N252" s="196" t="s">
        <v>42</v>
      </c>
      <c r="O252" s="71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159</v>
      </c>
      <c r="AT252" s="199" t="s">
        <v>155</v>
      </c>
      <c r="AU252" s="199" t="s">
        <v>87</v>
      </c>
      <c r="AY252" s="17" t="s">
        <v>152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85</v>
      </c>
      <c r="BK252" s="200">
        <f>ROUND(I252*H252,2)</f>
        <v>0</v>
      </c>
      <c r="BL252" s="17" t="s">
        <v>159</v>
      </c>
      <c r="BM252" s="199" t="s">
        <v>391</v>
      </c>
    </row>
    <row r="253" spans="1:65" s="2" customFormat="1" ht="24.2" customHeight="1">
      <c r="A253" s="34"/>
      <c r="B253" s="35"/>
      <c r="C253" s="187" t="s">
        <v>282</v>
      </c>
      <c r="D253" s="187" t="s">
        <v>155</v>
      </c>
      <c r="E253" s="188" t="s">
        <v>4181</v>
      </c>
      <c r="F253" s="189" t="s">
        <v>4182</v>
      </c>
      <c r="G253" s="190" t="s">
        <v>804</v>
      </c>
      <c r="H253" s="191">
        <v>11</v>
      </c>
      <c r="I253" s="192"/>
      <c r="J253" s="193">
        <f>ROUND(I253*H253,2)</f>
        <v>0</v>
      </c>
      <c r="K253" s="194"/>
      <c r="L253" s="39"/>
      <c r="M253" s="195" t="s">
        <v>1</v>
      </c>
      <c r="N253" s="196" t="s">
        <v>42</v>
      </c>
      <c r="O253" s="71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9" t="s">
        <v>159</v>
      </c>
      <c r="AT253" s="199" t="s">
        <v>155</v>
      </c>
      <c r="AU253" s="199" t="s">
        <v>87</v>
      </c>
      <c r="AY253" s="17" t="s">
        <v>152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7" t="s">
        <v>85</v>
      </c>
      <c r="BK253" s="200">
        <f>ROUND(I253*H253,2)</f>
        <v>0</v>
      </c>
      <c r="BL253" s="17" t="s">
        <v>159</v>
      </c>
      <c r="BM253" s="199" t="s">
        <v>402</v>
      </c>
    </row>
    <row r="254" spans="1:65" s="12" customFormat="1" ht="22.9" customHeight="1">
      <c r="B254" s="171"/>
      <c r="C254" s="172"/>
      <c r="D254" s="173" t="s">
        <v>76</v>
      </c>
      <c r="E254" s="185" t="s">
        <v>4183</v>
      </c>
      <c r="F254" s="185" t="s">
        <v>4184</v>
      </c>
      <c r="G254" s="172"/>
      <c r="H254" s="172"/>
      <c r="I254" s="175"/>
      <c r="J254" s="186">
        <f>BK254</f>
        <v>0</v>
      </c>
      <c r="K254" s="172"/>
      <c r="L254" s="177"/>
      <c r="M254" s="178"/>
      <c r="N254" s="179"/>
      <c r="O254" s="179"/>
      <c r="P254" s="180">
        <f>SUM(P255:P256)</f>
        <v>0</v>
      </c>
      <c r="Q254" s="179"/>
      <c r="R254" s="180">
        <f>SUM(R255:R256)</f>
        <v>0</v>
      </c>
      <c r="S254" s="179"/>
      <c r="T254" s="181">
        <f>SUM(T255:T256)</f>
        <v>0</v>
      </c>
      <c r="AR254" s="182" t="s">
        <v>85</v>
      </c>
      <c r="AT254" s="183" t="s">
        <v>76</v>
      </c>
      <c r="AU254" s="183" t="s">
        <v>85</v>
      </c>
      <c r="AY254" s="182" t="s">
        <v>152</v>
      </c>
      <c r="BK254" s="184">
        <f>SUM(BK255:BK256)</f>
        <v>0</v>
      </c>
    </row>
    <row r="255" spans="1:65" s="2" customFormat="1" ht="16.5" customHeight="1">
      <c r="A255" s="34"/>
      <c r="B255" s="35"/>
      <c r="C255" s="187" t="s">
        <v>288</v>
      </c>
      <c r="D255" s="187" t="s">
        <v>155</v>
      </c>
      <c r="E255" s="188" t="s">
        <v>4185</v>
      </c>
      <c r="F255" s="189" t="s">
        <v>4186</v>
      </c>
      <c r="G255" s="190" t="s">
        <v>804</v>
      </c>
      <c r="H255" s="191">
        <v>5</v>
      </c>
      <c r="I255" s="192"/>
      <c r="J255" s="193">
        <f>ROUND(I255*H255,2)</f>
        <v>0</v>
      </c>
      <c r="K255" s="194"/>
      <c r="L255" s="39"/>
      <c r="M255" s="195" t="s">
        <v>1</v>
      </c>
      <c r="N255" s="196" t="s">
        <v>42</v>
      </c>
      <c r="O255" s="71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159</v>
      </c>
      <c r="AT255" s="199" t="s">
        <v>155</v>
      </c>
      <c r="AU255" s="199" t="s">
        <v>87</v>
      </c>
      <c r="AY255" s="17" t="s">
        <v>152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85</v>
      </c>
      <c r="BK255" s="200">
        <f>ROUND(I255*H255,2)</f>
        <v>0</v>
      </c>
      <c r="BL255" s="17" t="s">
        <v>159</v>
      </c>
      <c r="BM255" s="199" t="s">
        <v>413</v>
      </c>
    </row>
    <row r="256" spans="1:65" s="2" customFormat="1" ht="16.5" customHeight="1">
      <c r="A256" s="34"/>
      <c r="B256" s="35"/>
      <c r="C256" s="187" t="s">
        <v>293</v>
      </c>
      <c r="D256" s="187" t="s">
        <v>155</v>
      </c>
      <c r="E256" s="188" t="s">
        <v>4187</v>
      </c>
      <c r="F256" s="189" t="s">
        <v>4188</v>
      </c>
      <c r="G256" s="190" t="s">
        <v>804</v>
      </c>
      <c r="H256" s="191">
        <v>1</v>
      </c>
      <c r="I256" s="192"/>
      <c r="J256" s="193">
        <f>ROUND(I256*H256,2)</f>
        <v>0</v>
      </c>
      <c r="K256" s="194"/>
      <c r="L256" s="39"/>
      <c r="M256" s="195" t="s">
        <v>1</v>
      </c>
      <c r="N256" s="196" t="s">
        <v>42</v>
      </c>
      <c r="O256" s="71"/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159</v>
      </c>
      <c r="AT256" s="199" t="s">
        <v>155</v>
      </c>
      <c r="AU256" s="199" t="s">
        <v>87</v>
      </c>
      <c r="AY256" s="17" t="s">
        <v>152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7" t="s">
        <v>85</v>
      </c>
      <c r="BK256" s="200">
        <f>ROUND(I256*H256,2)</f>
        <v>0</v>
      </c>
      <c r="BL256" s="17" t="s">
        <v>159</v>
      </c>
      <c r="BM256" s="199" t="s">
        <v>422</v>
      </c>
    </row>
    <row r="257" spans="1:65" s="12" customFormat="1" ht="22.9" customHeight="1">
      <c r="B257" s="171"/>
      <c r="C257" s="172"/>
      <c r="D257" s="173" t="s">
        <v>76</v>
      </c>
      <c r="E257" s="185" t="s">
        <v>4189</v>
      </c>
      <c r="F257" s="185" t="s">
        <v>4190</v>
      </c>
      <c r="G257" s="172"/>
      <c r="H257" s="172"/>
      <c r="I257" s="175"/>
      <c r="J257" s="186">
        <f>BK257</f>
        <v>0</v>
      </c>
      <c r="K257" s="172"/>
      <c r="L257" s="177"/>
      <c r="M257" s="178"/>
      <c r="N257" s="179"/>
      <c r="O257" s="179"/>
      <c r="P257" s="180">
        <f>P258</f>
        <v>0</v>
      </c>
      <c r="Q257" s="179"/>
      <c r="R257" s="180">
        <f>R258</f>
        <v>0</v>
      </c>
      <c r="S257" s="179"/>
      <c r="T257" s="181">
        <f>T258</f>
        <v>0</v>
      </c>
      <c r="AR257" s="182" t="s">
        <v>85</v>
      </c>
      <c r="AT257" s="183" t="s">
        <v>76</v>
      </c>
      <c r="AU257" s="183" t="s">
        <v>85</v>
      </c>
      <c r="AY257" s="182" t="s">
        <v>152</v>
      </c>
      <c r="BK257" s="184">
        <f>BK258</f>
        <v>0</v>
      </c>
    </row>
    <row r="258" spans="1:65" s="2" customFormat="1" ht="16.5" customHeight="1">
      <c r="A258" s="34"/>
      <c r="B258" s="35"/>
      <c r="C258" s="187" t="s">
        <v>298</v>
      </c>
      <c r="D258" s="187" t="s">
        <v>155</v>
      </c>
      <c r="E258" s="188" t="s">
        <v>4191</v>
      </c>
      <c r="F258" s="189" t="s">
        <v>4192</v>
      </c>
      <c r="G258" s="190" t="s">
        <v>804</v>
      </c>
      <c r="H258" s="191">
        <v>1</v>
      </c>
      <c r="I258" s="192"/>
      <c r="J258" s="193">
        <f>ROUND(I258*H258,2)</f>
        <v>0</v>
      </c>
      <c r="K258" s="194"/>
      <c r="L258" s="39"/>
      <c r="M258" s="195" t="s">
        <v>1</v>
      </c>
      <c r="N258" s="196" t="s">
        <v>42</v>
      </c>
      <c r="O258" s="71"/>
      <c r="P258" s="197">
        <f>O258*H258</f>
        <v>0</v>
      </c>
      <c r="Q258" s="197">
        <v>0</v>
      </c>
      <c r="R258" s="197">
        <f>Q258*H258</f>
        <v>0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159</v>
      </c>
      <c r="AT258" s="199" t="s">
        <v>155</v>
      </c>
      <c r="AU258" s="199" t="s">
        <v>87</v>
      </c>
      <c r="AY258" s="17" t="s">
        <v>152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85</v>
      </c>
      <c r="BK258" s="200">
        <f>ROUND(I258*H258,2)</f>
        <v>0</v>
      </c>
      <c r="BL258" s="17" t="s">
        <v>159</v>
      </c>
      <c r="BM258" s="199" t="s">
        <v>431</v>
      </c>
    </row>
    <row r="259" spans="1:65" s="12" customFormat="1" ht="22.9" customHeight="1">
      <c r="B259" s="171"/>
      <c r="C259" s="172"/>
      <c r="D259" s="173" t="s">
        <v>76</v>
      </c>
      <c r="E259" s="185" t="s">
        <v>4193</v>
      </c>
      <c r="F259" s="185" t="s">
        <v>4194</v>
      </c>
      <c r="G259" s="172"/>
      <c r="H259" s="172"/>
      <c r="I259" s="175"/>
      <c r="J259" s="186">
        <f>BK259</f>
        <v>0</v>
      </c>
      <c r="K259" s="172"/>
      <c r="L259" s="177"/>
      <c r="M259" s="178"/>
      <c r="N259" s="179"/>
      <c r="O259" s="179"/>
      <c r="P259" s="180">
        <f>P260</f>
        <v>0</v>
      </c>
      <c r="Q259" s="179"/>
      <c r="R259" s="180">
        <f>R260</f>
        <v>0</v>
      </c>
      <c r="S259" s="179"/>
      <c r="T259" s="181">
        <f>T260</f>
        <v>0</v>
      </c>
      <c r="AR259" s="182" t="s">
        <v>85</v>
      </c>
      <c r="AT259" s="183" t="s">
        <v>76</v>
      </c>
      <c r="AU259" s="183" t="s">
        <v>85</v>
      </c>
      <c r="AY259" s="182" t="s">
        <v>152</v>
      </c>
      <c r="BK259" s="184">
        <f>BK260</f>
        <v>0</v>
      </c>
    </row>
    <row r="260" spans="1:65" s="2" customFormat="1" ht="21.75" customHeight="1">
      <c r="A260" s="34"/>
      <c r="B260" s="35"/>
      <c r="C260" s="187" t="s">
        <v>304</v>
      </c>
      <c r="D260" s="187" t="s">
        <v>155</v>
      </c>
      <c r="E260" s="188" t="s">
        <v>4195</v>
      </c>
      <c r="F260" s="189" t="s">
        <v>4196</v>
      </c>
      <c r="G260" s="190" t="s">
        <v>804</v>
      </c>
      <c r="H260" s="191">
        <v>1</v>
      </c>
      <c r="I260" s="192"/>
      <c r="J260" s="193">
        <f>ROUND(I260*H260,2)</f>
        <v>0</v>
      </c>
      <c r="K260" s="194"/>
      <c r="L260" s="39"/>
      <c r="M260" s="195" t="s">
        <v>1</v>
      </c>
      <c r="N260" s="196" t="s">
        <v>42</v>
      </c>
      <c r="O260" s="71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159</v>
      </c>
      <c r="AT260" s="199" t="s">
        <v>155</v>
      </c>
      <c r="AU260" s="199" t="s">
        <v>87</v>
      </c>
      <c r="AY260" s="17" t="s">
        <v>152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7" t="s">
        <v>85</v>
      </c>
      <c r="BK260" s="200">
        <f>ROUND(I260*H260,2)</f>
        <v>0</v>
      </c>
      <c r="BL260" s="17" t="s">
        <v>159</v>
      </c>
      <c r="BM260" s="199" t="s">
        <v>439</v>
      </c>
    </row>
    <row r="261" spans="1:65" s="12" customFormat="1" ht="22.9" customHeight="1">
      <c r="B261" s="171"/>
      <c r="C261" s="172"/>
      <c r="D261" s="173" t="s">
        <v>76</v>
      </c>
      <c r="E261" s="185" t="s">
        <v>4197</v>
      </c>
      <c r="F261" s="185" t="s">
        <v>4198</v>
      </c>
      <c r="G261" s="172"/>
      <c r="H261" s="172"/>
      <c r="I261" s="175"/>
      <c r="J261" s="186">
        <f>BK261</f>
        <v>0</v>
      </c>
      <c r="K261" s="172"/>
      <c r="L261" s="177"/>
      <c r="M261" s="178"/>
      <c r="N261" s="179"/>
      <c r="O261" s="179"/>
      <c r="P261" s="180">
        <f>P262</f>
        <v>0</v>
      </c>
      <c r="Q261" s="179"/>
      <c r="R261" s="180">
        <f>R262</f>
        <v>0</v>
      </c>
      <c r="S261" s="179"/>
      <c r="T261" s="181">
        <f>T262</f>
        <v>0</v>
      </c>
      <c r="AR261" s="182" t="s">
        <v>85</v>
      </c>
      <c r="AT261" s="183" t="s">
        <v>76</v>
      </c>
      <c r="AU261" s="183" t="s">
        <v>85</v>
      </c>
      <c r="AY261" s="182" t="s">
        <v>152</v>
      </c>
      <c r="BK261" s="184">
        <f>BK262</f>
        <v>0</v>
      </c>
    </row>
    <row r="262" spans="1:65" s="2" customFormat="1" ht="16.5" customHeight="1">
      <c r="A262" s="34"/>
      <c r="B262" s="35"/>
      <c r="C262" s="187" t="s">
        <v>311</v>
      </c>
      <c r="D262" s="187" t="s">
        <v>155</v>
      </c>
      <c r="E262" s="188" t="s">
        <v>4199</v>
      </c>
      <c r="F262" s="189" t="s">
        <v>4200</v>
      </c>
      <c r="G262" s="190" t="s">
        <v>804</v>
      </c>
      <c r="H262" s="191">
        <v>11</v>
      </c>
      <c r="I262" s="192"/>
      <c r="J262" s="193">
        <f>ROUND(I262*H262,2)</f>
        <v>0</v>
      </c>
      <c r="K262" s="194"/>
      <c r="L262" s="39"/>
      <c r="M262" s="195" t="s">
        <v>1</v>
      </c>
      <c r="N262" s="196" t="s">
        <v>42</v>
      </c>
      <c r="O262" s="71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159</v>
      </c>
      <c r="AT262" s="199" t="s">
        <v>155</v>
      </c>
      <c r="AU262" s="199" t="s">
        <v>87</v>
      </c>
      <c r="AY262" s="17" t="s">
        <v>152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7" t="s">
        <v>85</v>
      </c>
      <c r="BK262" s="200">
        <f>ROUND(I262*H262,2)</f>
        <v>0</v>
      </c>
      <c r="BL262" s="17" t="s">
        <v>159</v>
      </c>
      <c r="BM262" s="199" t="s">
        <v>449</v>
      </c>
    </row>
    <row r="263" spans="1:65" s="12" customFormat="1" ht="22.9" customHeight="1">
      <c r="B263" s="171"/>
      <c r="C263" s="172"/>
      <c r="D263" s="173" t="s">
        <v>76</v>
      </c>
      <c r="E263" s="185" t="s">
        <v>4201</v>
      </c>
      <c r="F263" s="185" t="s">
        <v>4202</v>
      </c>
      <c r="G263" s="172"/>
      <c r="H263" s="172"/>
      <c r="I263" s="175"/>
      <c r="J263" s="186">
        <f>BK263</f>
        <v>0</v>
      </c>
      <c r="K263" s="172"/>
      <c r="L263" s="177"/>
      <c r="M263" s="178"/>
      <c r="N263" s="179"/>
      <c r="O263" s="179"/>
      <c r="P263" s="180">
        <f>SUM(P264:P265)</f>
        <v>0</v>
      </c>
      <c r="Q263" s="179"/>
      <c r="R263" s="180">
        <f>SUM(R264:R265)</f>
        <v>0</v>
      </c>
      <c r="S263" s="179"/>
      <c r="T263" s="181">
        <f>SUM(T264:T265)</f>
        <v>0</v>
      </c>
      <c r="AR263" s="182" t="s">
        <v>85</v>
      </c>
      <c r="AT263" s="183" t="s">
        <v>76</v>
      </c>
      <c r="AU263" s="183" t="s">
        <v>85</v>
      </c>
      <c r="AY263" s="182" t="s">
        <v>152</v>
      </c>
      <c r="BK263" s="184">
        <f>SUM(BK264:BK265)</f>
        <v>0</v>
      </c>
    </row>
    <row r="264" spans="1:65" s="2" customFormat="1" ht="16.5" customHeight="1">
      <c r="A264" s="34"/>
      <c r="B264" s="35"/>
      <c r="C264" s="187" t="s">
        <v>315</v>
      </c>
      <c r="D264" s="187" t="s">
        <v>155</v>
      </c>
      <c r="E264" s="188" t="s">
        <v>4203</v>
      </c>
      <c r="F264" s="189" t="s">
        <v>4204</v>
      </c>
      <c r="G264" s="190" t="s">
        <v>804</v>
      </c>
      <c r="H264" s="191">
        <v>6</v>
      </c>
      <c r="I264" s="192"/>
      <c r="J264" s="193">
        <f>ROUND(I264*H264,2)</f>
        <v>0</v>
      </c>
      <c r="K264" s="194"/>
      <c r="L264" s="39"/>
      <c r="M264" s="195" t="s">
        <v>1</v>
      </c>
      <c r="N264" s="196" t="s">
        <v>42</v>
      </c>
      <c r="O264" s="71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159</v>
      </c>
      <c r="AT264" s="199" t="s">
        <v>155</v>
      </c>
      <c r="AU264" s="199" t="s">
        <v>87</v>
      </c>
      <c r="AY264" s="17" t="s">
        <v>152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85</v>
      </c>
      <c r="BK264" s="200">
        <f>ROUND(I264*H264,2)</f>
        <v>0</v>
      </c>
      <c r="BL264" s="17" t="s">
        <v>159</v>
      </c>
      <c r="BM264" s="199" t="s">
        <v>460</v>
      </c>
    </row>
    <row r="265" spans="1:65" s="2" customFormat="1" ht="16.5" customHeight="1">
      <c r="A265" s="34"/>
      <c r="B265" s="35"/>
      <c r="C265" s="187" t="s">
        <v>319</v>
      </c>
      <c r="D265" s="187" t="s">
        <v>155</v>
      </c>
      <c r="E265" s="188" t="s">
        <v>4205</v>
      </c>
      <c r="F265" s="189" t="s">
        <v>4206</v>
      </c>
      <c r="G265" s="190" t="s">
        <v>804</v>
      </c>
      <c r="H265" s="191">
        <v>1</v>
      </c>
      <c r="I265" s="192"/>
      <c r="J265" s="193">
        <f>ROUND(I265*H265,2)</f>
        <v>0</v>
      </c>
      <c r="K265" s="194"/>
      <c r="L265" s="39"/>
      <c r="M265" s="195" t="s">
        <v>1</v>
      </c>
      <c r="N265" s="196" t="s">
        <v>42</v>
      </c>
      <c r="O265" s="71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9" t="s">
        <v>159</v>
      </c>
      <c r="AT265" s="199" t="s">
        <v>155</v>
      </c>
      <c r="AU265" s="199" t="s">
        <v>87</v>
      </c>
      <c r="AY265" s="17" t="s">
        <v>152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7" t="s">
        <v>85</v>
      </c>
      <c r="BK265" s="200">
        <f>ROUND(I265*H265,2)</f>
        <v>0</v>
      </c>
      <c r="BL265" s="17" t="s">
        <v>159</v>
      </c>
      <c r="BM265" s="199" t="s">
        <v>468</v>
      </c>
    </row>
    <row r="266" spans="1:65" s="12" customFormat="1" ht="22.9" customHeight="1">
      <c r="B266" s="171"/>
      <c r="C266" s="172"/>
      <c r="D266" s="173" t="s">
        <v>76</v>
      </c>
      <c r="E266" s="185" t="s">
        <v>4207</v>
      </c>
      <c r="F266" s="185" t="s">
        <v>4208</v>
      </c>
      <c r="G266" s="172"/>
      <c r="H266" s="172"/>
      <c r="I266" s="175"/>
      <c r="J266" s="186">
        <f>BK266</f>
        <v>0</v>
      </c>
      <c r="K266" s="172"/>
      <c r="L266" s="177"/>
      <c r="M266" s="178"/>
      <c r="N266" s="179"/>
      <c r="O266" s="179"/>
      <c r="P266" s="180">
        <f>P267</f>
        <v>0</v>
      </c>
      <c r="Q266" s="179"/>
      <c r="R266" s="180">
        <f>R267</f>
        <v>0</v>
      </c>
      <c r="S266" s="179"/>
      <c r="T266" s="181">
        <f>T267</f>
        <v>0</v>
      </c>
      <c r="AR266" s="182" t="s">
        <v>85</v>
      </c>
      <c r="AT266" s="183" t="s">
        <v>76</v>
      </c>
      <c r="AU266" s="183" t="s">
        <v>85</v>
      </c>
      <c r="AY266" s="182" t="s">
        <v>152</v>
      </c>
      <c r="BK266" s="184">
        <f>BK267</f>
        <v>0</v>
      </c>
    </row>
    <row r="267" spans="1:65" s="2" customFormat="1" ht="24.2" customHeight="1">
      <c r="A267" s="34"/>
      <c r="B267" s="35"/>
      <c r="C267" s="187" t="s">
        <v>285</v>
      </c>
      <c r="D267" s="187" t="s">
        <v>155</v>
      </c>
      <c r="E267" s="188" t="s">
        <v>4209</v>
      </c>
      <c r="F267" s="189" t="s">
        <v>4210</v>
      </c>
      <c r="G267" s="190" t="s">
        <v>178</v>
      </c>
      <c r="H267" s="191">
        <v>1</v>
      </c>
      <c r="I267" s="192"/>
      <c r="J267" s="193">
        <f>ROUND(I267*H267,2)</f>
        <v>0</v>
      </c>
      <c r="K267" s="194"/>
      <c r="L267" s="39"/>
      <c r="M267" s="195" t="s">
        <v>1</v>
      </c>
      <c r="N267" s="196" t="s">
        <v>42</v>
      </c>
      <c r="O267" s="7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159</v>
      </c>
      <c r="AT267" s="199" t="s">
        <v>155</v>
      </c>
      <c r="AU267" s="199" t="s">
        <v>87</v>
      </c>
      <c r="AY267" s="17" t="s">
        <v>152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85</v>
      </c>
      <c r="BK267" s="200">
        <f>ROUND(I267*H267,2)</f>
        <v>0</v>
      </c>
      <c r="BL267" s="17" t="s">
        <v>159</v>
      </c>
      <c r="BM267" s="199" t="s">
        <v>270</v>
      </c>
    </row>
    <row r="268" spans="1:65" s="12" customFormat="1" ht="22.9" customHeight="1">
      <c r="B268" s="171"/>
      <c r="C268" s="172"/>
      <c r="D268" s="173" t="s">
        <v>76</v>
      </c>
      <c r="E268" s="185" t="s">
        <v>4211</v>
      </c>
      <c r="F268" s="185" t="s">
        <v>4212</v>
      </c>
      <c r="G268" s="172"/>
      <c r="H268" s="172"/>
      <c r="I268" s="175"/>
      <c r="J268" s="186">
        <f>BK268</f>
        <v>0</v>
      </c>
      <c r="K268" s="172"/>
      <c r="L268" s="177"/>
      <c r="M268" s="178"/>
      <c r="N268" s="179"/>
      <c r="O268" s="179"/>
      <c r="P268" s="180">
        <f>SUM(P269:P271)</f>
        <v>0</v>
      </c>
      <c r="Q268" s="179"/>
      <c r="R268" s="180">
        <f>SUM(R269:R271)</f>
        <v>0</v>
      </c>
      <c r="S268" s="179"/>
      <c r="T268" s="181">
        <f>SUM(T269:T271)</f>
        <v>0</v>
      </c>
      <c r="AR268" s="182" t="s">
        <v>85</v>
      </c>
      <c r="AT268" s="183" t="s">
        <v>76</v>
      </c>
      <c r="AU268" s="183" t="s">
        <v>85</v>
      </c>
      <c r="AY268" s="182" t="s">
        <v>152</v>
      </c>
      <c r="BK268" s="184">
        <f>SUM(BK269:BK271)</f>
        <v>0</v>
      </c>
    </row>
    <row r="269" spans="1:65" s="2" customFormat="1" ht="16.5" customHeight="1">
      <c r="A269" s="34"/>
      <c r="B269" s="35"/>
      <c r="C269" s="187" t="s">
        <v>329</v>
      </c>
      <c r="D269" s="187" t="s">
        <v>155</v>
      </c>
      <c r="E269" s="188" t="s">
        <v>4213</v>
      </c>
      <c r="F269" s="189" t="s">
        <v>4214</v>
      </c>
      <c r="G269" s="190" t="s">
        <v>198</v>
      </c>
      <c r="H269" s="191">
        <v>30</v>
      </c>
      <c r="I269" s="192"/>
      <c r="J269" s="193">
        <f>ROUND(I269*H269,2)</f>
        <v>0</v>
      </c>
      <c r="K269" s="194"/>
      <c r="L269" s="39"/>
      <c r="M269" s="195" t="s">
        <v>1</v>
      </c>
      <c r="N269" s="196" t="s">
        <v>42</v>
      </c>
      <c r="O269" s="71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159</v>
      </c>
      <c r="AT269" s="199" t="s">
        <v>155</v>
      </c>
      <c r="AU269" s="199" t="s">
        <v>87</v>
      </c>
      <c r="AY269" s="17" t="s">
        <v>152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7" t="s">
        <v>85</v>
      </c>
      <c r="BK269" s="200">
        <f>ROUND(I269*H269,2)</f>
        <v>0</v>
      </c>
      <c r="BL269" s="17" t="s">
        <v>159</v>
      </c>
      <c r="BM269" s="199" t="s">
        <v>484</v>
      </c>
    </row>
    <row r="270" spans="1:65" s="2" customFormat="1" ht="16.5" customHeight="1">
      <c r="A270" s="34"/>
      <c r="B270" s="35"/>
      <c r="C270" s="187" t="s">
        <v>335</v>
      </c>
      <c r="D270" s="187" t="s">
        <v>155</v>
      </c>
      <c r="E270" s="188" t="s">
        <v>4215</v>
      </c>
      <c r="F270" s="189" t="s">
        <v>4216</v>
      </c>
      <c r="G270" s="190" t="s">
        <v>198</v>
      </c>
      <c r="H270" s="191">
        <v>18</v>
      </c>
      <c r="I270" s="192"/>
      <c r="J270" s="193">
        <f>ROUND(I270*H270,2)</f>
        <v>0</v>
      </c>
      <c r="K270" s="194"/>
      <c r="L270" s="39"/>
      <c r="M270" s="195" t="s">
        <v>1</v>
      </c>
      <c r="N270" s="196" t="s">
        <v>42</v>
      </c>
      <c r="O270" s="71"/>
      <c r="P270" s="197">
        <f>O270*H270</f>
        <v>0</v>
      </c>
      <c r="Q270" s="197">
        <v>0</v>
      </c>
      <c r="R270" s="197">
        <f>Q270*H270</f>
        <v>0</v>
      </c>
      <c r="S270" s="197">
        <v>0</v>
      </c>
      <c r="T270" s="19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159</v>
      </c>
      <c r="AT270" s="199" t="s">
        <v>155</v>
      </c>
      <c r="AU270" s="199" t="s">
        <v>87</v>
      </c>
      <c r="AY270" s="17" t="s">
        <v>152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7" t="s">
        <v>85</v>
      </c>
      <c r="BK270" s="200">
        <f>ROUND(I270*H270,2)</f>
        <v>0</v>
      </c>
      <c r="BL270" s="17" t="s">
        <v>159</v>
      </c>
      <c r="BM270" s="199" t="s">
        <v>492</v>
      </c>
    </row>
    <row r="271" spans="1:65" s="2" customFormat="1" ht="16.5" customHeight="1">
      <c r="A271" s="34"/>
      <c r="B271" s="35"/>
      <c r="C271" s="187" t="s">
        <v>340</v>
      </c>
      <c r="D271" s="187" t="s">
        <v>155</v>
      </c>
      <c r="E271" s="188" t="s">
        <v>4217</v>
      </c>
      <c r="F271" s="189" t="s">
        <v>4218</v>
      </c>
      <c r="G271" s="190" t="s">
        <v>198</v>
      </c>
      <c r="H271" s="191">
        <v>8</v>
      </c>
      <c r="I271" s="192"/>
      <c r="J271" s="193">
        <f>ROUND(I271*H271,2)</f>
        <v>0</v>
      </c>
      <c r="K271" s="194"/>
      <c r="L271" s="39"/>
      <c r="M271" s="195" t="s">
        <v>1</v>
      </c>
      <c r="N271" s="196" t="s">
        <v>42</v>
      </c>
      <c r="O271" s="71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159</v>
      </c>
      <c r="AT271" s="199" t="s">
        <v>155</v>
      </c>
      <c r="AU271" s="199" t="s">
        <v>87</v>
      </c>
      <c r="AY271" s="17" t="s">
        <v>152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85</v>
      </c>
      <c r="BK271" s="200">
        <f>ROUND(I271*H271,2)</f>
        <v>0</v>
      </c>
      <c r="BL271" s="17" t="s">
        <v>159</v>
      </c>
      <c r="BM271" s="199" t="s">
        <v>502</v>
      </c>
    </row>
    <row r="272" spans="1:65" s="12" customFormat="1" ht="25.9" customHeight="1">
      <c r="B272" s="171"/>
      <c r="C272" s="172"/>
      <c r="D272" s="173" t="s">
        <v>76</v>
      </c>
      <c r="E272" s="174" t="s">
        <v>4219</v>
      </c>
      <c r="F272" s="174" t="s">
        <v>4220</v>
      </c>
      <c r="G272" s="172"/>
      <c r="H272" s="172"/>
      <c r="I272" s="175"/>
      <c r="J272" s="176">
        <f>BK272</f>
        <v>0</v>
      </c>
      <c r="K272" s="172"/>
      <c r="L272" s="177"/>
      <c r="M272" s="178"/>
      <c r="N272" s="179"/>
      <c r="O272" s="179"/>
      <c r="P272" s="180">
        <f>P273+P275+P277+P279+P281+P283+P287+P290+P292+P295+P297+P300+P302</f>
        <v>0</v>
      </c>
      <c r="Q272" s="179"/>
      <c r="R272" s="180">
        <f>R273+R275+R277+R279+R281+R283+R287+R290+R292+R295+R297+R300+R302</f>
        <v>0</v>
      </c>
      <c r="S272" s="179"/>
      <c r="T272" s="181">
        <f>T273+T275+T277+T279+T281+T283+T287+T290+T292+T295+T297+T300+T302</f>
        <v>0</v>
      </c>
      <c r="AR272" s="182" t="s">
        <v>85</v>
      </c>
      <c r="AT272" s="183" t="s">
        <v>76</v>
      </c>
      <c r="AU272" s="183" t="s">
        <v>77</v>
      </c>
      <c r="AY272" s="182" t="s">
        <v>152</v>
      </c>
      <c r="BK272" s="184">
        <f>BK273+BK275+BK277+BK279+BK281+BK283+BK287+BK290+BK292+BK295+BK297+BK300+BK302</f>
        <v>0</v>
      </c>
    </row>
    <row r="273" spans="1:65" s="12" customFormat="1" ht="22.9" customHeight="1">
      <c r="B273" s="171"/>
      <c r="C273" s="172"/>
      <c r="D273" s="173" t="s">
        <v>76</v>
      </c>
      <c r="E273" s="185" t="s">
        <v>4145</v>
      </c>
      <c r="F273" s="185" t="s">
        <v>4146</v>
      </c>
      <c r="G273" s="172"/>
      <c r="H273" s="172"/>
      <c r="I273" s="175"/>
      <c r="J273" s="186">
        <f>BK273</f>
        <v>0</v>
      </c>
      <c r="K273" s="172"/>
      <c r="L273" s="177"/>
      <c r="M273" s="178"/>
      <c r="N273" s="179"/>
      <c r="O273" s="179"/>
      <c r="P273" s="180">
        <f>P274</f>
        <v>0</v>
      </c>
      <c r="Q273" s="179"/>
      <c r="R273" s="180">
        <f>R274</f>
        <v>0</v>
      </c>
      <c r="S273" s="179"/>
      <c r="T273" s="181">
        <f>T274</f>
        <v>0</v>
      </c>
      <c r="AR273" s="182" t="s">
        <v>85</v>
      </c>
      <c r="AT273" s="183" t="s">
        <v>76</v>
      </c>
      <c r="AU273" s="183" t="s">
        <v>85</v>
      </c>
      <c r="AY273" s="182" t="s">
        <v>152</v>
      </c>
      <c r="BK273" s="184">
        <f>BK274</f>
        <v>0</v>
      </c>
    </row>
    <row r="274" spans="1:65" s="2" customFormat="1" ht="24.2" customHeight="1">
      <c r="A274" s="34"/>
      <c r="B274" s="35"/>
      <c r="C274" s="187" t="s">
        <v>344</v>
      </c>
      <c r="D274" s="187" t="s">
        <v>155</v>
      </c>
      <c r="E274" s="188" t="s">
        <v>4147</v>
      </c>
      <c r="F274" s="189" t="s">
        <v>4148</v>
      </c>
      <c r="G274" s="190" t="s">
        <v>804</v>
      </c>
      <c r="H274" s="191">
        <v>1</v>
      </c>
      <c r="I274" s="192"/>
      <c r="J274" s="193">
        <f>ROUND(I274*H274,2)</f>
        <v>0</v>
      </c>
      <c r="K274" s="194"/>
      <c r="L274" s="39"/>
      <c r="M274" s="195" t="s">
        <v>1</v>
      </c>
      <c r="N274" s="196" t="s">
        <v>42</v>
      </c>
      <c r="O274" s="71"/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159</v>
      </c>
      <c r="AT274" s="199" t="s">
        <v>155</v>
      </c>
      <c r="AU274" s="199" t="s">
        <v>87</v>
      </c>
      <c r="AY274" s="17" t="s">
        <v>152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7" t="s">
        <v>85</v>
      </c>
      <c r="BK274" s="200">
        <f>ROUND(I274*H274,2)</f>
        <v>0</v>
      </c>
      <c r="BL274" s="17" t="s">
        <v>159</v>
      </c>
      <c r="BM274" s="199" t="s">
        <v>510</v>
      </c>
    </row>
    <row r="275" spans="1:65" s="12" customFormat="1" ht="22.9" customHeight="1">
      <c r="B275" s="171"/>
      <c r="C275" s="172"/>
      <c r="D275" s="173" t="s">
        <v>76</v>
      </c>
      <c r="E275" s="185" t="s">
        <v>4149</v>
      </c>
      <c r="F275" s="185" t="s">
        <v>4150</v>
      </c>
      <c r="G275" s="172"/>
      <c r="H275" s="172"/>
      <c r="I275" s="175"/>
      <c r="J275" s="186">
        <f>BK275</f>
        <v>0</v>
      </c>
      <c r="K275" s="172"/>
      <c r="L275" s="177"/>
      <c r="M275" s="178"/>
      <c r="N275" s="179"/>
      <c r="O275" s="179"/>
      <c r="P275" s="180">
        <f>P276</f>
        <v>0</v>
      </c>
      <c r="Q275" s="179"/>
      <c r="R275" s="180">
        <f>R276</f>
        <v>0</v>
      </c>
      <c r="S275" s="179"/>
      <c r="T275" s="181">
        <f>T276</f>
        <v>0</v>
      </c>
      <c r="AR275" s="182" t="s">
        <v>85</v>
      </c>
      <c r="AT275" s="183" t="s">
        <v>76</v>
      </c>
      <c r="AU275" s="183" t="s">
        <v>85</v>
      </c>
      <c r="AY275" s="182" t="s">
        <v>152</v>
      </c>
      <c r="BK275" s="184">
        <f>BK276</f>
        <v>0</v>
      </c>
    </row>
    <row r="276" spans="1:65" s="2" customFormat="1" ht="16.5" customHeight="1">
      <c r="A276" s="34"/>
      <c r="B276" s="35"/>
      <c r="C276" s="187" t="s">
        <v>349</v>
      </c>
      <c r="D276" s="187" t="s">
        <v>155</v>
      </c>
      <c r="E276" s="188" t="s">
        <v>4151</v>
      </c>
      <c r="F276" s="189" t="s">
        <v>4152</v>
      </c>
      <c r="G276" s="190" t="s">
        <v>804</v>
      </c>
      <c r="H276" s="191">
        <v>1</v>
      </c>
      <c r="I276" s="192"/>
      <c r="J276" s="193">
        <f>ROUND(I276*H276,2)</f>
        <v>0</v>
      </c>
      <c r="K276" s="194"/>
      <c r="L276" s="39"/>
      <c r="M276" s="195" t="s">
        <v>1</v>
      </c>
      <c r="N276" s="196" t="s">
        <v>42</v>
      </c>
      <c r="O276" s="71"/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159</v>
      </c>
      <c r="AT276" s="199" t="s">
        <v>155</v>
      </c>
      <c r="AU276" s="199" t="s">
        <v>87</v>
      </c>
      <c r="AY276" s="17" t="s">
        <v>152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85</v>
      </c>
      <c r="BK276" s="200">
        <f>ROUND(I276*H276,2)</f>
        <v>0</v>
      </c>
      <c r="BL276" s="17" t="s">
        <v>159</v>
      </c>
      <c r="BM276" s="199" t="s">
        <v>518</v>
      </c>
    </row>
    <row r="277" spans="1:65" s="12" customFormat="1" ht="22.9" customHeight="1">
      <c r="B277" s="171"/>
      <c r="C277" s="172"/>
      <c r="D277" s="173" t="s">
        <v>76</v>
      </c>
      <c r="E277" s="185" t="s">
        <v>4153</v>
      </c>
      <c r="F277" s="185" t="s">
        <v>4154</v>
      </c>
      <c r="G277" s="172"/>
      <c r="H277" s="172"/>
      <c r="I277" s="175"/>
      <c r="J277" s="186">
        <f>BK277</f>
        <v>0</v>
      </c>
      <c r="K277" s="172"/>
      <c r="L277" s="177"/>
      <c r="M277" s="178"/>
      <c r="N277" s="179"/>
      <c r="O277" s="179"/>
      <c r="P277" s="180">
        <f>P278</f>
        <v>0</v>
      </c>
      <c r="Q277" s="179"/>
      <c r="R277" s="180">
        <f>R278</f>
        <v>0</v>
      </c>
      <c r="S277" s="179"/>
      <c r="T277" s="181">
        <f>T278</f>
        <v>0</v>
      </c>
      <c r="AR277" s="182" t="s">
        <v>85</v>
      </c>
      <c r="AT277" s="183" t="s">
        <v>76</v>
      </c>
      <c r="AU277" s="183" t="s">
        <v>85</v>
      </c>
      <c r="AY277" s="182" t="s">
        <v>152</v>
      </c>
      <c r="BK277" s="184">
        <f>BK278</f>
        <v>0</v>
      </c>
    </row>
    <row r="278" spans="1:65" s="2" customFormat="1" ht="16.5" customHeight="1">
      <c r="A278" s="34"/>
      <c r="B278" s="35"/>
      <c r="C278" s="187" t="s">
        <v>354</v>
      </c>
      <c r="D278" s="187" t="s">
        <v>155</v>
      </c>
      <c r="E278" s="188" t="s">
        <v>4155</v>
      </c>
      <c r="F278" s="189" t="s">
        <v>4156</v>
      </c>
      <c r="G278" s="190" t="s">
        <v>804</v>
      </c>
      <c r="H278" s="191">
        <v>1</v>
      </c>
      <c r="I278" s="192"/>
      <c r="J278" s="193">
        <f>ROUND(I278*H278,2)</f>
        <v>0</v>
      </c>
      <c r="K278" s="194"/>
      <c r="L278" s="39"/>
      <c r="M278" s="195" t="s">
        <v>1</v>
      </c>
      <c r="N278" s="196" t="s">
        <v>42</v>
      </c>
      <c r="O278" s="71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159</v>
      </c>
      <c r="AT278" s="199" t="s">
        <v>155</v>
      </c>
      <c r="AU278" s="199" t="s">
        <v>87</v>
      </c>
      <c r="AY278" s="17" t="s">
        <v>152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7" t="s">
        <v>85</v>
      </c>
      <c r="BK278" s="200">
        <f>ROUND(I278*H278,2)</f>
        <v>0</v>
      </c>
      <c r="BL278" s="17" t="s">
        <v>159</v>
      </c>
      <c r="BM278" s="199" t="s">
        <v>528</v>
      </c>
    </row>
    <row r="279" spans="1:65" s="12" customFormat="1" ht="22.9" customHeight="1">
      <c r="B279" s="171"/>
      <c r="C279" s="172"/>
      <c r="D279" s="173" t="s">
        <v>76</v>
      </c>
      <c r="E279" s="185" t="s">
        <v>4157</v>
      </c>
      <c r="F279" s="185" t="s">
        <v>4158</v>
      </c>
      <c r="G279" s="172"/>
      <c r="H279" s="172"/>
      <c r="I279" s="175"/>
      <c r="J279" s="186">
        <f>BK279</f>
        <v>0</v>
      </c>
      <c r="K279" s="172"/>
      <c r="L279" s="177"/>
      <c r="M279" s="178"/>
      <c r="N279" s="179"/>
      <c r="O279" s="179"/>
      <c r="P279" s="180">
        <f>P280</f>
        <v>0</v>
      </c>
      <c r="Q279" s="179"/>
      <c r="R279" s="180">
        <f>R280</f>
        <v>0</v>
      </c>
      <c r="S279" s="179"/>
      <c r="T279" s="181">
        <f>T280</f>
        <v>0</v>
      </c>
      <c r="AR279" s="182" t="s">
        <v>85</v>
      </c>
      <c r="AT279" s="183" t="s">
        <v>76</v>
      </c>
      <c r="AU279" s="183" t="s">
        <v>85</v>
      </c>
      <c r="AY279" s="182" t="s">
        <v>152</v>
      </c>
      <c r="BK279" s="184">
        <f>BK280</f>
        <v>0</v>
      </c>
    </row>
    <row r="280" spans="1:65" s="2" customFormat="1" ht="16.5" customHeight="1">
      <c r="A280" s="34"/>
      <c r="B280" s="35"/>
      <c r="C280" s="187" t="s">
        <v>358</v>
      </c>
      <c r="D280" s="187" t="s">
        <v>155</v>
      </c>
      <c r="E280" s="188" t="s">
        <v>4159</v>
      </c>
      <c r="F280" s="189" t="s">
        <v>4160</v>
      </c>
      <c r="G280" s="190" t="s">
        <v>804</v>
      </c>
      <c r="H280" s="191">
        <v>3</v>
      </c>
      <c r="I280" s="192"/>
      <c r="J280" s="193">
        <f>ROUND(I280*H280,2)</f>
        <v>0</v>
      </c>
      <c r="K280" s="194"/>
      <c r="L280" s="39"/>
      <c r="M280" s="195" t="s">
        <v>1</v>
      </c>
      <c r="N280" s="196" t="s">
        <v>42</v>
      </c>
      <c r="O280" s="71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159</v>
      </c>
      <c r="AT280" s="199" t="s">
        <v>155</v>
      </c>
      <c r="AU280" s="199" t="s">
        <v>87</v>
      </c>
      <c r="AY280" s="17" t="s">
        <v>152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7" t="s">
        <v>85</v>
      </c>
      <c r="BK280" s="200">
        <f>ROUND(I280*H280,2)</f>
        <v>0</v>
      </c>
      <c r="BL280" s="17" t="s">
        <v>159</v>
      </c>
      <c r="BM280" s="199" t="s">
        <v>537</v>
      </c>
    </row>
    <row r="281" spans="1:65" s="12" customFormat="1" ht="22.9" customHeight="1">
      <c r="B281" s="171"/>
      <c r="C281" s="172"/>
      <c r="D281" s="173" t="s">
        <v>76</v>
      </c>
      <c r="E281" s="185" t="s">
        <v>4161</v>
      </c>
      <c r="F281" s="185" t="s">
        <v>4162</v>
      </c>
      <c r="G281" s="172"/>
      <c r="H281" s="172"/>
      <c r="I281" s="175"/>
      <c r="J281" s="186">
        <f>BK281</f>
        <v>0</v>
      </c>
      <c r="K281" s="172"/>
      <c r="L281" s="177"/>
      <c r="M281" s="178"/>
      <c r="N281" s="179"/>
      <c r="O281" s="179"/>
      <c r="P281" s="180">
        <f>P282</f>
        <v>0</v>
      </c>
      <c r="Q281" s="179"/>
      <c r="R281" s="180">
        <f>R282</f>
        <v>0</v>
      </c>
      <c r="S281" s="179"/>
      <c r="T281" s="181">
        <f>T282</f>
        <v>0</v>
      </c>
      <c r="AR281" s="182" t="s">
        <v>85</v>
      </c>
      <c r="AT281" s="183" t="s">
        <v>76</v>
      </c>
      <c r="AU281" s="183" t="s">
        <v>85</v>
      </c>
      <c r="AY281" s="182" t="s">
        <v>152</v>
      </c>
      <c r="BK281" s="184">
        <f>BK282</f>
        <v>0</v>
      </c>
    </row>
    <row r="282" spans="1:65" s="2" customFormat="1" ht="16.5" customHeight="1">
      <c r="A282" s="34"/>
      <c r="B282" s="35"/>
      <c r="C282" s="187" t="s">
        <v>364</v>
      </c>
      <c r="D282" s="187" t="s">
        <v>155</v>
      </c>
      <c r="E282" s="188" t="s">
        <v>4221</v>
      </c>
      <c r="F282" s="189" t="s">
        <v>4222</v>
      </c>
      <c r="G282" s="190" t="s">
        <v>804</v>
      </c>
      <c r="H282" s="191">
        <v>1</v>
      </c>
      <c r="I282" s="192"/>
      <c r="J282" s="193">
        <f>ROUND(I282*H282,2)</f>
        <v>0</v>
      </c>
      <c r="K282" s="194"/>
      <c r="L282" s="39"/>
      <c r="M282" s="195" t="s">
        <v>1</v>
      </c>
      <c r="N282" s="196" t="s">
        <v>42</v>
      </c>
      <c r="O282" s="71"/>
      <c r="P282" s="197">
        <f>O282*H282</f>
        <v>0</v>
      </c>
      <c r="Q282" s="197">
        <v>0</v>
      </c>
      <c r="R282" s="197">
        <f>Q282*H282</f>
        <v>0</v>
      </c>
      <c r="S282" s="197">
        <v>0</v>
      </c>
      <c r="T282" s="19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9" t="s">
        <v>159</v>
      </c>
      <c r="AT282" s="199" t="s">
        <v>155</v>
      </c>
      <c r="AU282" s="199" t="s">
        <v>87</v>
      </c>
      <c r="AY282" s="17" t="s">
        <v>152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17" t="s">
        <v>85</v>
      </c>
      <c r="BK282" s="200">
        <f>ROUND(I282*H282,2)</f>
        <v>0</v>
      </c>
      <c r="BL282" s="17" t="s">
        <v>159</v>
      </c>
      <c r="BM282" s="199" t="s">
        <v>547</v>
      </c>
    </row>
    <row r="283" spans="1:65" s="12" customFormat="1" ht="22.9" customHeight="1">
      <c r="B283" s="171"/>
      <c r="C283" s="172"/>
      <c r="D283" s="173" t="s">
        <v>76</v>
      </c>
      <c r="E283" s="185" t="s">
        <v>4165</v>
      </c>
      <c r="F283" s="185" t="s">
        <v>4166</v>
      </c>
      <c r="G283" s="172"/>
      <c r="H283" s="172"/>
      <c r="I283" s="175"/>
      <c r="J283" s="186">
        <f>BK283</f>
        <v>0</v>
      </c>
      <c r="K283" s="172"/>
      <c r="L283" s="177"/>
      <c r="M283" s="178"/>
      <c r="N283" s="179"/>
      <c r="O283" s="179"/>
      <c r="P283" s="180">
        <f>SUM(P284:P286)</f>
        <v>0</v>
      </c>
      <c r="Q283" s="179"/>
      <c r="R283" s="180">
        <f>SUM(R284:R286)</f>
        <v>0</v>
      </c>
      <c r="S283" s="179"/>
      <c r="T283" s="181">
        <f>SUM(T284:T286)</f>
        <v>0</v>
      </c>
      <c r="AR283" s="182" t="s">
        <v>85</v>
      </c>
      <c r="AT283" s="183" t="s">
        <v>76</v>
      </c>
      <c r="AU283" s="183" t="s">
        <v>85</v>
      </c>
      <c r="AY283" s="182" t="s">
        <v>152</v>
      </c>
      <c r="BK283" s="184">
        <f>SUM(BK284:BK286)</f>
        <v>0</v>
      </c>
    </row>
    <row r="284" spans="1:65" s="2" customFormat="1" ht="16.5" customHeight="1">
      <c r="A284" s="34"/>
      <c r="B284" s="35"/>
      <c r="C284" s="187" t="s">
        <v>369</v>
      </c>
      <c r="D284" s="187" t="s">
        <v>155</v>
      </c>
      <c r="E284" s="188" t="s">
        <v>4167</v>
      </c>
      <c r="F284" s="189" t="s">
        <v>4168</v>
      </c>
      <c r="G284" s="190" t="s">
        <v>804</v>
      </c>
      <c r="H284" s="191">
        <v>4</v>
      </c>
      <c r="I284" s="192"/>
      <c r="J284" s="193">
        <f>ROUND(I284*H284,2)</f>
        <v>0</v>
      </c>
      <c r="K284" s="194"/>
      <c r="L284" s="39"/>
      <c r="M284" s="195" t="s">
        <v>1</v>
      </c>
      <c r="N284" s="196" t="s">
        <v>42</v>
      </c>
      <c r="O284" s="71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159</v>
      </c>
      <c r="AT284" s="199" t="s">
        <v>155</v>
      </c>
      <c r="AU284" s="199" t="s">
        <v>87</v>
      </c>
      <c r="AY284" s="17" t="s">
        <v>152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85</v>
      </c>
      <c r="BK284" s="200">
        <f>ROUND(I284*H284,2)</f>
        <v>0</v>
      </c>
      <c r="BL284" s="17" t="s">
        <v>159</v>
      </c>
      <c r="BM284" s="199" t="s">
        <v>557</v>
      </c>
    </row>
    <row r="285" spans="1:65" s="2" customFormat="1" ht="16.5" customHeight="1">
      <c r="A285" s="34"/>
      <c r="B285" s="35"/>
      <c r="C285" s="187" t="s">
        <v>373</v>
      </c>
      <c r="D285" s="187" t="s">
        <v>155</v>
      </c>
      <c r="E285" s="188" t="s">
        <v>4223</v>
      </c>
      <c r="F285" s="189" t="s">
        <v>4224</v>
      </c>
      <c r="G285" s="190" t="s">
        <v>804</v>
      </c>
      <c r="H285" s="191">
        <v>3</v>
      </c>
      <c r="I285" s="192"/>
      <c r="J285" s="193">
        <f>ROUND(I285*H285,2)</f>
        <v>0</v>
      </c>
      <c r="K285" s="194"/>
      <c r="L285" s="39"/>
      <c r="M285" s="195" t="s">
        <v>1</v>
      </c>
      <c r="N285" s="196" t="s">
        <v>42</v>
      </c>
      <c r="O285" s="71"/>
      <c r="P285" s="197">
        <f>O285*H285</f>
        <v>0</v>
      </c>
      <c r="Q285" s="197">
        <v>0</v>
      </c>
      <c r="R285" s="197">
        <f>Q285*H285</f>
        <v>0</v>
      </c>
      <c r="S285" s="197">
        <v>0</v>
      </c>
      <c r="T285" s="19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159</v>
      </c>
      <c r="AT285" s="199" t="s">
        <v>155</v>
      </c>
      <c r="AU285" s="199" t="s">
        <v>87</v>
      </c>
      <c r="AY285" s="17" t="s">
        <v>152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7" t="s">
        <v>85</v>
      </c>
      <c r="BK285" s="200">
        <f>ROUND(I285*H285,2)</f>
        <v>0</v>
      </c>
      <c r="BL285" s="17" t="s">
        <v>159</v>
      </c>
      <c r="BM285" s="199" t="s">
        <v>568</v>
      </c>
    </row>
    <row r="286" spans="1:65" s="2" customFormat="1" ht="16.5" customHeight="1">
      <c r="A286" s="34"/>
      <c r="B286" s="35"/>
      <c r="C286" s="187" t="s">
        <v>378</v>
      </c>
      <c r="D286" s="187" t="s">
        <v>155</v>
      </c>
      <c r="E286" s="188" t="s">
        <v>4175</v>
      </c>
      <c r="F286" s="189" t="s">
        <v>4176</v>
      </c>
      <c r="G286" s="190" t="s">
        <v>804</v>
      </c>
      <c r="H286" s="191">
        <v>4</v>
      </c>
      <c r="I286" s="192"/>
      <c r="J286" s="193">
        <f>ROUND(I286*H286,2)</f>
        <v>0</v>
      </c>
      <c r="K286" s="194"/>
      <c r="L286" s="39"/>
      <c r="M286" s="195" t="s">
        <v>1</v>
      </c>
      <c r="N286" s="196" t="s">
        <v>42</v>
      </c>
      <c r="O286" s="71"/>
      <c r="P286" s="197">
        <f>O286*H286</f>
        <v>0</v>
      </c>
      <c r="Q286" s="197">
        <v>0</v>
      </c>
      <c r="R286" s="197">
        <f>Q286*H286</f>
        <v>0</v>
      </c>
      <c r="S286" s="197">
        <v>0</v>
      </c>
      <c r="T286" s="19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159</v>
      </c>
      <c r="AT286" s="199" t="s">
        <v>155</v>
      </c>
      <c r="AU286" s="199" t="s">
        <v>87</v>
      </c>
      <c r="AY286" s="17" t="s">
        <v>152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7" t="s">
        <v>85</v>
      </c>
      <c r="BK286" s="200">
        <f>ROUND(I286*H286,2)</f>
        <v>0</v>
      </c>
      <c r="BL286" s="17" t="s">
        <v>159</v>
      </c>
      <c r="BM286" s="199" t="s">
        <v>578</v>
      </c>
    </row>
    <row r="287" spans="1:65" s="12" customFormat="1" ht="22.9" customHeight="1">
      <c r="B287" s="171"/>
      <c r="C287" s="172"/>
      <c r="D287" s="173" t="s">
        <v>76</v>
      </c>
      <c r="E287" s="185" t="s">
        <v>4177</v>
      </c>
      <c r="F287" s="185" t="s">
        <v>4178</v>
      </c>
      <c r="G287" s="172"/>
      <c r="H287" s="172"/>
      <c r="I287" s="175"/>
      <c r="J287" s="186">
        <f>BK287</f>
        <v>0</v>
      </c>
      <c r="K287" s="172"/>
      <c r="L287" s="177"/>
      <c r="M287" s="178"/>
      <c r="N287" s="179"/>
      <c r="O287" s="179"/>
      <c r="P287" s="180">
        <f>SUM(P288:P289)</f>
        <v>0</v>
      </c>
      <c r="Q287" s="179"/>
      <c r="R287" s="180">
        <f>SUM(R288:R289)</f>
        <v>0</v>
      </c>
      <c r="S287" s="179"/>
      <c r="T287" s="181">
        <f>SUM(T288:T289)</f>
        <v>0</v>
      </c>
      <c r="AR287" s="182" t="s">
        <v>85</v>
      </c>
      <c r="AT287" s="183" t="s">
        <v>76</v>
      </c>
      <c r="AU287" s="183" t="s">
        <v>85</v>
      </c>
      <c r="AY287" s="182" t="s">
        <v>152</v>
      </c>
      <c r="BK287" s="184">
        <f>SUM(BK288:BK289)</f>
        <v>0</v>
      </c>
    </row>
    <row r="288" spans="1:65" s="2" customFormat="1" ht="24.2" customHeight="1">
      <c r="A288" s="34"/>
      <c r="B288" s="35"/>
      <c r="C288" s="187" t="s">
        <v>382</v>
      </c>
      <c r="D288" s="187" t="s">
        <v>155</v>
      </c>
      <c r="E288" s="188" t="s">
        <v>4225</v>
      </c>
      <c r="F288" s="189" t="s">
        <v>4226</v>
      </c>
      <c r="G288" s="190" t="s">
        <v>804</v>
      </c>
      <c r="H288" s="191">
        <v>1</v>
      </c>
      <c r="I288" s="192"/>
      <c r="J288" s="193">
        <f>ROUND(I288*H288,2)</f>
        <v>0</v>
      </c>
      <c r="K288" s="194"/>
      <c r="L288" s="39"/>
      <c r="M288" s="195" t="s">
        <v>1</v>
      </c>
      <c r="N288" s="196" t="s">
        <v>42</v>
      </c>
      <c r="O288" s="71"/>
      <c r="P288" s="197">
        <f>O288*H288</f>
        <v>0</v>
      </c>
      <c r="Q288" s="197">
        <v>0</v>
      </c>
      <c r="R288" s="197">
        <f>Q288*H288</f>
        <v>0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159</v>
      </c>
      <c r="AT288" s="199" t="s">
        <v>155</v>
      </c>
      <c r="AU288" s="199" t="s">
        <v>87</v>
      </c>
      <c r="AY288" s="17" t="s">
        <v>152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85</v>
      </c>
      <c r="BK288" s="200">
        <f>ROUND(I288*H288,2)</f>
        <v>0</v>
      </c>
      <c r="BL288" s="17" t="s">
        <v>159</v>
      </c>
      <c r="BM288" s="199" t="s">
        <v>588</v>
      </c>
    </row>
    <row r="289" spans="1:65" s="2" customFormat="1" ht="24.2" customHeight="1">
      <c r="A289" s="34"/>
      <c r="B289" s="35"/>
      <c r="C289" s="187" t="s">
        <v>386</v>
      </c>
      <c r="D289" s="187" t="s">
        <v>155</v>
      </c>
      <c r="E289" s="188" t="s">
        <v>4181</v>
      </c>
      <c r="F289" s="189" t="s">
        <v>4182</v>
      </c>
      <c r="G289" s="190" t="s">
        <v>804</v>
      </c>
      <c r="H289" s="191">
        <v>2</v>
      </c>
      <c r="I289" s="192"/>
      <c r="J289" s="193">
        <f>ROUND(I289*H289,2)</f>
        <v>0</v>
      </c>
      <c r="K289" s="194"/>
      <c r="L289" s="39"/>
      <c r="M289" s="195" t="s">
        <v>1</v>
      </c>
      <c r="N289" s="196" t="s">
        <v>42</v>
      </c>
      <c r="O289" s="71"/>
      <c r="P289" s="197">
        <f>O289*H289</f>
        <v>0</v>
      </c>
      <c r="Q289" s="197">
        <v>0</v>
      </c>
      <c r="R289" s="197">
        <f>Q289*H289</f>
        <v>0</v>
      </c>
      <c r="S289" s="197">
        <v>0</v>
      </c>
      <c r="T289" s="19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9" t="s">
        <v>159</v>
      </c>
      <c r="AT289" s="199" t="s">
        <v>155</v>
      </c>
      <c r="AU289" s="199" t="s">
        <v>87</v>
      </c>
      <c r="AY289" s="17" t="s">
        <v>152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7" t="s">
        <v>85</v>
      </c>
      <c r="BK289" s="200">
        <f>ROUND(I289*H289,2)</f>
        <v>0</v>
      </c>
      <c r="BL289" s="17" t="s">
        <v>159</v>
      </c>
      <c r="BM289" s="199" t="s">
        <v>920</v>
      </c>
    </row>
    <row r="290" spans="1:65" s="12" customFormat="1" ht="22.9" customHeight="1">
      <c r="B290" s="171"/>
      <c r="C290" s="172"/>
      <c r="D290" s="173" t="s">
        <v>76</v>
      </c>
      <c r="E290" s="185" t="s">
        <v>4227</v>
      </c>
      <c r="F290" s="185" t="s">
        <v>4228</v>
      </c>
      <c r="G290" s="172"/>
      <c r="H290" s="172"/>
      <c r="I290" s="175"/>
      <c r="J290" s="186">
        <f>BK290</f>
        <v>0</v>
      </c>
      <c r="K290" s="172"/>
      <c r="L290" s="177"/>
      <c r="M290" s="178"/>
      <c r="N290" s="179"/>
      <c r="O290" s="179"/>
      <c r="P290" s="180">
        <f>P291</f>
        <v>0</v>
      </c>
      <c r="Q290" s="179"/>
      <c r="R290" s="180">
        <f>R291</f>
        <v>0</v>
      </c>
      <c r="S290" s="179"/>
      <c r="T290" s="181">
        <f>T291</f>
        <v>0</v>
      </c>
      <c r="AR290" s="182" t="s">
        <v>85</v>
      </c>
      <c r="AT290" s="183" t="s">
        <v>76</v>
      </c>
      <c r="AU290" s="183" t="s">
        <v>85</v>
      </c>
      <c r="AY290" s="182" t="s">
        <v>152</v>
      </c>
      <c r="BK290" s="184">
        <f>BK291</f>
        <v>0</v>
      </c>
    </row>
    <row r="291" spans="1:65" s="2" customFormat="1" ht="16.5" customHeight="1">
      <c r="A291" s="34"/>
      <c r="B291" s="35"/>
      <c r="C291" s="187" t="s">
        <v>391</v>
      </c>
      <c r="D291" s="187" t="s">
        <v>155</v>
      </c>
      <c r="E291" s="188" t="s">
        <v>4229</v>
      </c>
      <c r="F291" s="189" t="s">
        <v>4230</v>
      </c>
      <c r="G291" s="190" t="s">
        <v>804</v>
      </c>
      <c r="H291" s="191">
        <v>7</v>
      </c>
      <c r="I291" s="192"/>
      <c r="J291" s="193">
        <f>ROUND(I291*H291,2)</f>
        <v>0</v>
      </c>
      <c r="K291" s="194"/>
      <c r="L291" s="39"/>
      <c r="M291" s="195" t="s">
        <v>1</v>
      </c>
      <c r="N291" s="196" t="s">
        <v>42</v>
      </c>
      <c r="O291" s="71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159</v>
      </c>
      <c r="AT291" s="199" t="s">
        <v>155</v>
      </c>
      <c r="AU291" s="199" t="s">
        <v>87</v>
      </c>
      <c r="AY291" s="17" t="s">
        <v>152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85</v>
      </c>
      <c r="BK291" s="200">
        <f>ROUND(I291*H291,2)</f>
        <v>0</v>
      </c>
      <c r="BL291" s="17" t="s">
        <v>159</v>
      </c>
      <c r="BM291" s="199" t="s">
        <v>929</v>
      </c>
    </row>
    <row r="292" spans="1:65" s="12" customFormat="1" ht="22.9" customHeight="1">
      <c r="B292" s="171"/>
      <c r="C292" s="172"/>
      <c r="D292" s="173" t="s">
        <v>76</v>
      </c>
      <c r="E292" s="185" t="s">
        <v>4183</v>
      </c>
      <c r="F292" s="185" t="s">
        <v>4184</v>
      </c>
      <c r="G292" s="172"/>
      <c r="H292" s="172"/>
      <c r="I292" s="175"/>
      <c r="J292" s="186">
        <f>BK292</f>
        <v>0</v>
      </c>
      <c r="K292" s="172"/>
      <c r="L292" s="177"/>
      <c r="M292" s="178"/>
      <c r="N292" s="179"/>
      <c r="O292" s="179"/>
      <c r="P292" s="180">
        <f>SUM(P293:P294)</f>
        <v>0</v>
      </c>
      <c r="Q292" s="179"/>
      <c r="R292" s="180">
        <f>SUM(R293:R294)</f>
        <v>0</v>
      </c>
      <c r="S292" s="179"/>
      <c r="T292" s="181">
        <f>SUM(T293:T294)</f>
        <v>0</v>
      </c>
      <c r="AR292" s="182" t="s">
        <v>85</v>
      </c>
      <c r="AT292" s="183" t="s">
        <v>76</v>
      </c>
      <c r="AU292" s="183" t="s">
        <v>85</v>
      </c>
      <c r="AY292" s="182" t="s">
        <v>152</v>
      </c>
      <c r="BK292" s="184">
        <f>SUM(BK293:BK294)</f>
        <v>0</v>
      </c>
    </row>
    <row r="293" spans="1:65" s="2" customFormat="1" ht="16.5" customHeight="1">
      <c r="A293" s="34"/>
      <c r="B293" s="35"/>
      <c r="C293" s="187" t="s">
        <v>397</v>
      </c>
      <c r="D293" s="187" t="s">
        <v>155</v>
      </c>
      <c r="E293" s="188" t="s">
        <v>4185</v>
      </c>
      <c r="F293" s="189" t="s">
        <v>4186</v>
      </c>
      <c r="G293" s="190" t="s">
        <v>804</v>
      </c>
      <c r="H293" s="191">
        <v>5</v>
      </c>
      <c r="I293" s="192"/>
      <c r="J293" s="193">
        <f>ROUND(I293*H293,2)</f>
        <v>0</v>
      </c>
      <c r="K293" s="194"/>
      <c r="L293" s="39"/>
      <c r="M293" s="195" t="s">
        <v>1</v>
      </c>
      <c r="N293" s="196" t="s">
        <v>42</v>
      </c>
      <c r="O293" s="71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9" t="s">
        <v>159</v>
      </c>
      <c r="AT293" s="199" t="s">
        <v>155</v>
      </c>
      <c r="AU293" s="199" t="s">
        <v>87</v>
      </c>
      <c r="AY293" s="17" t="s">
        <v>152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7" t="s">
        <v>85</v>
      </c>
      <c r="BK293" s="200">
        <f>ROUND(I293*H293,2)</f>
        <v>0</v>
      </c>
      <c r="BL293" s="17" t="s">
        <v>159</v>
      </c>
      <c r="BM293" s="199" t="s">
        <v>940</v>
      </c>
    </row>
    <row r="294" spans="1:65" s="2" customFormat="1" ht="16.5" customHeight="1">
      <c r="A294" s="34"/>
      <c r="B294" s="35"/>
      <c r="C294" s="187" t="s">
        <v>402</v>
      </c>
      <c r="D294" s="187" t="s">
        <v>155</v>
      </c>
      <c r="E294" s="188" t="s">
        <v>4231</v>
      </c>
      <c r="F294" s="189" t="s">
        <v>4232</v>
      </c>
      <c r="G294" s="190" t="s">
        <v>804</v>
      </c>
      <c r="H294" s="191">
        <v>7</v>
      </c>
      <c r="I294" s="192"/>
      <c r="J294" s="193">
        <f>ROUND(I294*H294,2)</f>
        <v>0</v>
      </c>
      <c r="K294" s="194"/>
      <c r="L294" s="39"/>
      <c r="M294" s="195" t="s">
        <v>1</v>
      </c>
      <c r="N294" s="196" t="s">
        <v>42</v>
      </c>
      <c r="O294" s="71"/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159</v>
      </c>
      <c r="AT294" s="199" t="s">
        <v>155</v>
      </c>
      <c r="AU294" s="199" t="s">
        <v>87</v>
      </c>
      <c r="AY294" s="17" t="s">
        <v>152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7" t="s">
        <v>85</v>
      </c>
      <c r="BK294" s="200">
        <f>ROUND(I294*H294,2)</f>
        <v>0</v>
      </c>
      <c r="BL294" s="17" t="s">
        <v>159</v>
      </c>
      <c r="BM294" s="199" t="s">
        <v>950</v>
      </c>
    </row>
    <row r="295" spans="1:65" s="12" customFormat="1" ht="22.9" customHeight="1">
      <c r="B295" s="171"/>
      <c r="C295" s="172"/>
      <c r="D295" s="173" t="s">
        <v>76</v>
      </c>
      <c r="E295" s="185" t="s">
        <v>4197</v>
      </c>
      <c r="F295" s="185" t="s">
        <v>4198</v>
      </c>
      <c r="G295" s="172"/>
      <c r="H295" s="172"/>
      <c r="I295" s="175"/>
      <c r="J295" s="186">
        <f>BK295</f>
        <v>0</v>
      </c>
      <c r="K295" s="172"/>
      <c r="L295" s="177"/>
      <c r="M295" s="178"/>
      <c r="N295" s="179"/>
      <c r="O295" s="179"/>
      <c r="P295" s="180">
        <f>P296</f>
        <v>0</v>
      </c>
      <c r="Q295" s="179"/>
      <c r="R295" s="180">
        <f>R296</f>
        <v>0</v>
      </c>
      <c r="S295" s="179"/>
      <c r="T295" s="181">
        <f>T296</f>
        <v>0</v>
      </c>
      <c r="AR295" s="182" t="s">
        <v>85</v>
      </c>
      <c r="AT295" s="183" t="s">
        <v>76</v>
      </c>
      <c r="AU295" s="183" t="s">
        <v>85</v>
      </c>
      <c r="AY295" s="182" t="s">
        <v>152</v>
      </c>
      <c r="BK295" s="184">
        <f>BK296</f>
        <v>0</v>
      </c>
    </row>
    <row r="296" spans="1:65" s="2" customFormat="1" ht="16.5" customHeight="1">
      <c r="A296" s="34"/>
      <c r="B296" s="35"/>
      <c r="C296" s="187" t="s">
        <v>408</v>
      </c>
      <c r="D296" s="187" t="s">
        <v>155</v>
      </c>
      <c r="E296" s="188" t="s">
        <v>4199</v>
      </c>
      <c r="F296" s="189" t="s">
        <v>4200</v>
      </c>
      <c r="G296" s="190" t="s">
        <v>804</v>
      </c>
      <c r="H296" s="191">
        <v>7</v>
      </c>
      <c r="I296" s="192"/>
      <c r="J296" s="193">
        <f>ROUND(I296*H296,2)</f>
        <v>0</v>
      </c>
      <c r="K296" s="194"/>
      <c r="L296" s="39"/>
      <c r="M296" s="195" t="s">
        <v>1</v>
      </c>
      <c r="N296" s="196" t="s">
        <v>42</v>
      </c>
      <c r="O296" s="71"/>
      <c r="P296" s="197">
        <f>O296*H296</f>
        <v>0</v>
      </c>
      <c r="Q296" s="197">
        <v>0</v>
      </c>
      <c r="R296" s="197">
        <f>Q296*H296</f>
        <v>0</v>
      </c>
      <c r="S296" s="197">
        <v>0</v>
      </c>
      <c r="T296" s="19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159</v>
      </c>
      <c r="AT296" s="199" t="s">
        <v>155</v>
      </c>
      <c r="AU296" s="199" t="s">
        <v>87</v>
      </c>
      <c r="AY296" s="17" t="s">
        <v>152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7" t="s">
        <v>85</v>
      </c>
      <c r="BK296" s="200">
        <f>ROUND(I296*H296,2)</f>
        <v>0</v>
      </c>
      <c r="BL296" s="17" t="s">
        <v>159</v>
      </c>
      <c r="BM296" s="199" t="s">
        <v>961</v>
      </c>
    </row>
    <row r="297" spans="1:65" s="12" customFormat="1" ht="22.9" customHeight="1">
      <c r="B297" s="171"/>
      <c r="C297" s="172"/>
      <c r="D297" s="173" t="s">
        <v>76</v>
      </c>
      <c r="E297" s="185" t="s">
        <v>4201</v>
      </c>
      <c r="F297" s="185" t="s">
        <v>4202</v>
      </c>
      <c r="G297" s="172"/>
      <c r="H297" s="172"/>
      <c r="I297" s="175"/>
      <c r="J297" s="186">
        <f>BK297</f>
        <v>0</v>
      </c>
      <c r="K297" s="172"/>
      <c r="L297" s="177"/>
      <c r="M297" s="178"/>
      <c r="N297" s="179"/>
      <c r="O297" s="179"/>
      <c r="P297" s="180">
        <f>SUM(P298:P299)</f>
        <v>0</v>
      </c>
      <c r="Q297" s="179"/>
      <c r="R297" s="180">
        <f>SUM(R298:R299)</f>
        <v>0</v>
      </c>
      <c r="S297" s="179"/>
      <c r="T297" s="181">
        <f>SUM(T298:T299)</f>
        <v>0</v>
      </c>
      <c r="AR297" s="182" t="s">
        <v>85</v>
      </c>
      <c r="AT297" s="183" t="s">
        <v>76</v>
      </c>
      <c r="AU297" s="183" t="s">
        <v>85</v>
      </c>
      <c r="AY297" s="182" t="s">
        <v>152</v>
      </c>
      <c r="BK297" s="184">
        <f>SUM(BK298:BK299)</f>
        <v>0</v>
      </c>
    </row>
    <row r="298" spans="1:65" s="2" customFormat="1" ht="16.5" customHeight="1">
      <c r="A298" s="34"/>
      <c r="B298" s="35"/>
      <c r="C298" s="187" t="s">
        <v>413</v>
      </c>
      <c r="D298" s="187" t="s">
        <v>155</v>
      </c>
      <c r="E298" s="188" t="s">
        <v>4203</v>
      </c>
      <c r="F298" s="189" t="s">
        <v>4204</v>
      </c>
      <c r="G298" s="190" t="s">
        <v>804</v>
      </c>
      <c r="H298" s="191">
        <v>6</v>
      </c>
      <c r="I298" s="192"/>
      <c r="J298" s="193">
        <f>ROUND(I298*H298,2)</f>
        <v>0</v>
      </c>
      <c r="K298" s="194"/>
      <c r="L298" s="39"/>
      <c r="M298" s="195" t="s">
        <v>1</v>
      </c>
      <c r="N298" s="196" t="s">
        <v>42</v>
      </c>
      <c r="O298" s="71"/>
      <c r="P298" s="197">
        <f>O298*H298</f>
        <v>0</v>
      </c>
      <c r="Q298" s="197">
        <v>0</v>
      </c>
      <c r="R298" s="197">
        <f>Q298*H298</f>
        <v>0</v>
      </c>
      <c r="S298" s="197">
        <v>0</v>
      </c>
      <c r="T298" s="19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159</v>
      </c>
      <c r="AT298" s="199" t="s">
        <v>155</v>
      </c>
      <c r="AU298" s="199" t="s">
        <v>87</v>
      </c>
      <c r="AY298" s="17" t="s">
        <v>152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7" t="s">
        <v>85</v>
      </c>
      <c r="BK298" s="200">
        <f>ROUND(I298*H298,2)</f>
        <v>0</v>
      </c>
      <c r="BL298" s="17" t="s">
        <v>159</v>
      </c>
      <c r="BM298" s="199" t="s">
        <v>974</v>
      </c>
    </row>
    <row r="299" spans="1:65" s="2" customFormat="1" ht="16.5" customHeight="1">
      <c r="A299" s="34"/>
      <c r="B299" s="35"/>
      <c r="C299" s="187" t="s">
        <v>417</v>
      </c>
      <c r="D299" s="187" t="s">
        <v>155</v>
      </c>
      <c r="E299" s="188" t="s">
        <v>4205</v>
      </c>
      <c r="F299" s="189" t="s">
        <v>4206</v>
      </c>
      <c r="G299" s="190" t="s">
        <v>804</v>
      </c>
      <c r="H299" s="191">
        <v>1</v>
      </c>
      <c r="I299" s="192"/>
      <c r="J299" s="193">
        <f>ROUND(I299*H299,2)</f>
        <v>0</v>
      </c>
      <c r="K299" s="194"/>
      <c r="L299" s="39"/>
      <c r="M299" s="195" t="s">
        <v>1</v>
      </c>
      <c r="N299" s="196" t="s">
        <v>42</v>
      </c>
      <c r="O299" s="71"/>
      <c r="P299" s="197">
        <f>O299*H299</f>
        <v>0</v>
      </c>
      <c r="Q299" s="197">
        <v>0</v>
      </c>
      <c r="R299" s="197">
        <f>Q299*H299</f>
        <v>0</v>
      </c>
      <c r="S299" s="197">
        <v>0</v>
      </c>
      <c r="T299" s="19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9" t="s">
        <v>159</v>
      </c>
      <c r="AT299" s="199" t="s">
        <v>155</v>
      </c>
      <c r="AU299" s="199" t="s">
        <v>87</v>
      </c>
      <c r="AY299" s="17" t="s">
        <v>152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7" t="s">
        <v>85</v>
      </c>
      <c r="BK299" s="200">
        <f>ROUND(I299*H299,2)</f>
        <v>0</v>
      </c>
      <c r="BL299" s="17" t="s">
        <v>159</v>
      </c>
      <c r="BM299" s="199" t="s">
        <v>986</v>
      </c>
    </row>
    <row r="300" spans="1:65" s="12" customFormat="1" ht="22.9" customHeight="1">
      <c r="B300" s="171"/>
      <c r="C300" s="172"/>
      <c r="D300" s="173" t="s">
        <v>76</v>
      </c>
      <c r="E300" s="185" t="s">
        <v>4207</v>
      </c>
      <c r="F300" s="185" t="s">
        <v>4208</v>
      </c>
      <c r="G300" s="172"/>
      <c r="H300" s="172"/>
      <c r="I300" s="175"/>
      <c r="J300" s="186">
        <f>BK300</f>
        <v>0</v>
      </c>
      <c r="K300" s="172"/>
      <c r="L300" s="177"/>
      <c r="M300" s="178"/>
      <c r="N300" s="179"/>
      <c r="O300" s="179"/>
      <c r="P300" s="180">
        <f>P301</f>
        <v>0</v>
      </c>
      <c r="Q300" s="179"/>
      <c r="R300" s="180">
        <f>R301</f>
        <v>0</v>
      </c>
      <c r="S300" s="179"/>
      <c r="T300" s="181">
        <f>T301</f>
        <v>0</v>
      </c>
      <c r="AR300" s="182" t="s">
        <v>85</v>
      </c>
      <c r="AT300" s="183" t="s">
        <v>76</v>
      </c>
      <c r="AU300" s="183" t="s">
        <v>85</v>
      </c>
      <c r="AY300" s="182" t="s">
        <v>152</v>
      </c>
      <c r="BK300" s="184">
        <f>BK301</f>
        <v>0</v>
      </c>
    </row>
    <row r="301" spans="1:65" s="2" customFormat="1" ht="24.2" customHeight="1">
      <c r="A301" s="34"/>
      <c r="B301" s="35"/>
      <c r="C301" s="187" t="s">
        <v>422</v>
      </c>
      <c r="D301" s="187" t="s">
        <v>155</v>
      </c>
      <c r="E301" s="188" t="s">
        <v>4233</v>
      </c>
      <c r="F301" s="189" t="s">
        <v>4210</v>
      </c>
      <c r="G301" s="190" t="s">
        <v>178</v>
      </c>
      <c r="H301" s="191">
        <v>1</v>
      </c>
      <c r="I301" s="192"/>
      <c r="J301" s="193">
        <f>ROUND(I301*H301,2)</f>
        <v>0</v>
      </c>
      <c r="K301" s="194"/>
      <c r="L301" s="39"/>
      <c r="M301" s="195" t="s">
        <v>1</v>
      </c>
      <c r="N301" s="196" t="s">
        <v>42</v>
      </c>
      <c r="O301" s="71"/>
      <c r="P301" s="197">
        <f>O301*H301</f>
        <v>0</v>
      </c>
      <c r="Q301" s="197">
        <v>0</v>
      </c>
      <c r="R301" s="197">
        <f>Q301*H301</f>
        <v>0</v>
      </c>
      <c r="S301" s="197">
        <v>0</v>
      </c>
      <c r="T301" s="19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9" t="s">
        <v>159</v>
      </c>
      <c r="AT301" s="199" t="s">
        <v>155</v>
      </c>
      <c r="AU301" s="199" t="s">
        <v>87</v>
      </c>
      <c r="AY301" s="17" t="s">
        <v>152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7" t="s">
        <v>85</v>
      </c>
      <c r="BK301" s="200">
        <f>ROUND(I301*H301,2)</f>
        <v>0</v>
      </c>
      <c r="BL301" s="17" t="s">
        <v>159</v>
      </c>
      <c r="BM301" s="199" t="s">
        <v>997</v>
      </c>
    </row>
    <row r="302" spans="1:65" s="12" customFormat="1" ht="22.9" customHeight="1">
      <c r="B302" s="171"/>
      <c r="C302" s="172"/>
      <c r="D302" s="173" t="s">
        <v>76</v>
      </c>
      <c r="E302" s="185" t="s">
        <v>4211</v>
      </c>
      <c r="F302" s="185" t="s">
        <v>4212</v>
      </c>
      <c r="G302" s="172"/>
      <c r="H302" s="172"/>
      <c r="I302" s="175"/>
      <c r="J302" s="186">
        <f>BK302</f>
        <v>0</v>
      </c>
      <c r="K302" s="172"/>
      <c r="L302" s="177"/>
      <c r="M302" s="178"/>
      <c r="N302" s="179"/>
      <c r="O302" s="179"/>
      <c r="P302" s="180">
        <f>SUM(P303:P305)</f>
        <v>0</v>
      </c>
      <c r="Q302" s="179"/>
      <c r="R302" s="180">
        <f>SUM(R303:R305)</f>
        <v>0</v>
      </c>
      <c r="S302" s="179"/>
      <c r="T302" s="181">
        <f>SUM(T303:T305)</f>
        <v>0</v>
      </c>
      <c r="AR302" s="182" t="s">
        <v>85</v>
      </c>
      <c r="AT302" s="183" t="s">
        <v>76</v>
      </c>
      <c r="AU302" s="183" t="s">
        <v>85</v>
      </c>
      <c r="AY302" s="182" t="s">
        <v>152</v>
      </c>
      <c r="BK302" s="184">
        <f>SUM(BK303:BK305)</f>
        <v>0</v>
      </c>
    </row>
    <row r="303" spans="1:65" s="2" customFormat="1" ht="16.5" customHeight="1">
      <c r="A303" s="34"/>
      <c r="B303" s="35"/>
      <c r="C303" s="187" t="s">
        <v>426</v>
      </c>
      <c r="D303" s="187" t="s">
        <v>155</v>
      </c>
      <c r="E303" s="188" t="s">
        <v>4213</v>
      </c>
      <c r="F303" s="189" t="s">
        <v>4214</v>
      </c>
      <c r="G303" s="190" t="s">
        <v>198</v>
      </c>
      <c r="H303" s="191">
        <v>24</v>
      </c>
      <c r="I303" s="192"/>
      <c r="J303" s="193">
        <f>ROUND(I303*H303,2)</f>
        <v>0</v>
      </c>
      <c r="K303" s="194"/>
      <c r="L303" s="39"/>
      <c r="M303" s="195" t="s">
        <v>1</v>
      </c>
      <c r="N303" s="196" t="s">
        <v>42</v>
      </c>
      <c r="O303" s="71"/>
      <c r="P303" s="197">
        <f>O303*H303</f>
        <v>0</v>
      </c>
      <c r="Q303" s="197">
        <v>0</v>
      </c>
      <c r="R303" s="197">
        <f>Q303*H303</f>
        <v>0</v>
      </c>
      <c r="S303" s="197">
        <v>0</v>
      </c>
      <c r="T303" s="19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9" t="s">
        <v>159</v>
      </c>
      <c r="AT303" s="199" t="s">
        <v>155</v>
      </c>
      <c r="AU303" s="199" t="s">
        <v>87</v>
      </c>
      <c r="AY303" s="17" t="s">
        <v>152</v>
      </c>
      <c r="BE303" s="200">
        <f>IF(N303="základní",J303,0)</f>
        <v>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17" t="s">
        <v>85</v>
      </c>
      <c r="BK303" s="200">
        <f>ROUND(I303*H303,2)</f>
        <v>0</v>
      </c>
      <c r="BL303" s="17" t="s">
        <v>159</v>
      </c>
      <c r="BM303" s="199" t="s">
        <v>1009</v>
      </c>
    </row>
    <row r="304" spans="1:65" s="2" customFormat="1" ht="16.5" customHeight="1">
      <c r="A304" s="34"/>
      <c r="B304" s="35"/>
      <c r="C304" s="187" t="s">
        <v>431</v>
      </c>
      <c r="D304" s="187" t="s">
        <v>155</v>
      </c>
      <c r="E304" s="188" t="s">
        <v>4215</v>
      </c>
      <c r="F304" s="189" t="s">
        <v>4216</v>
      </c>
      <c r="G304" s="190" t="s">
        <v>198</v>
      </c>
      <c r="H304" s="191">
        <v>15</v>
      </c>
      <c r="I304" s="192"/>
      <c r="J304" s="193">
        <f>ROUND(I304*H304,2)</f>
        <v>0</v>
      </c>
      <c r="K304" s="194"/>
      <c r="L304" s="39"/>
      <c r="M304" s="195" t="s">
        <v>1</v>
      </c>
      <c r="N304" s="196" t="s">
        <v>42</v>
      </c>
      <c r="O304" s="71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159</v>
      </c>
      <c r="AT304" s="199" t="s">
        <v>155</v>
      </c>
      <c r="AU304" s="199" t="s">
        <v>87</v>
      </c>
      <c r="AY304" s="17" t="s">
        <v>152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85</v>
      </c>
      <c r="BK304" s="200">
        <f>ROUND(I304*H304,2)</f>
        <v>0</v>
      </c>
      <c r="BL304" s="17" t="s">
        <v>159</v>
      </c>
      <c r="BM304" s="199" t="s">
        <v>1018</v>
      </c>
    </row>
    <row r="305" spans="1:65" s="2" customFormat="1" ht="16.5" customHeight="1">
      <c r="A305" s="34"/>
      <c r="B305" s="35"/>
      <c r="C305" s="187" t="s">
        <v>435</v>
      </c>
      <c r="D305" s="187" t="s">
        <v>155</v>
      </c>
      <c r="E305" s="188" t="s">
        <v>4217</v>
      </c>
      <c r="F305" s="189" t="s">
        <v>4218</v>
      </c>
      <c r="G305" s="190" t="s">
        <v>198</v>
      </c>
      <c r="H305" s="191">
        <v>8</v>
      </c>
      <c r="I305" s="192"/>
      <c r="J305" s="193">
        <f>ROUND(I305*H305,2)</f>
        <v>0</v>
      </c>
      <c r="K305" s="194"/>
      <c r="L305" s="39"/>
      <c r="M305" s="195" t="s">
        <v>1</v>
      </c>
      <c r="N305" s="196" t="s">
        <v>42</v>
      </c>
      <c r="O305" s="71"/>
      <c r="P305" s="197">
        <f>O305*H305</f>
        <v>0</v>
      </c>
      <c r="Q305" s="197">
        <v>0</v>
      </c>
      <c r="R305" s="197">
        <f>Q305*H305</f>
        <v>0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159</v>
      </c>
      <c r="AT305" s="199" t="s">
        <v>155</v>
      </c>
      <c r="AU305" s="199" t="s">
        <v>87</v>
      </c>
      <c r="AY305" s="17" t="s">
        <v>152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85</v>
      </c>
      <c r="BK305" s="200">
        <f>ROUND(I305*H305,2)</f>
        <v>0</v>
      </c>
      <c r="BL305" s="17" t="s">
        <v>159</v>
      </c>
      <c r="BM305" s="199" t="s">
        <v>1030</v>
      </c>
    </row>
    <row r="306" spans="1:65" s="12" customFormat="1" ht="25.9" customHeight="1">
      <c r="B306" s="171"/>
      <c r="C306" s="172"/>
      <c r="D306" s="173" t="s">
        <v>76</v>
      </c>
      <c r="E306" s="174" t="s">
        <v>4234</v>
      </c>
      <c r="F306" s="174" t="s">
        <v>4235</v>
      </c>
      <c r="G306" s="172"/>
      <c r="H306" s="172"/>
      <c r="I306" s="175"/>
      <c r="J306" s="176">
        <f>BK306</f>
        <v>0</v>
      </c>
      <c r="K306" s="172"/>
      <c r="L306" s="177"/>
      <c r="M306" s="178"/>
      <c r="N306" s="179"/>
      <c r="O306" s="179"/>
      <c r="P306" s="180">
        <f>P307+P309+P311+P319+P323+P325+P327+P329</f>
        <v>0</v>
      </c>
      <c r="Q306" s="179"/>
      <c r="R306" s="180">
        <f>R307+R309+R311+R319+R323+R325+R327+R329</f>
        <v>0</v>
      </c>
      <c r="S306" s="179"/>
      <c r="T306" s="181">
        <f>T307+T309+T311+T319+T323+T325+T327+T329</f>
        <v>0</v>
      </c>
      <c r="AR306" s="182" t="s">
        <v>85</v>
      </c>
      <c r="AT306" s="183" t="s">
        <v>76</v>
      </c>
      <c r="AU306" s="183" t="s">
        <v>77</v>
      </c>
      <c r="AY306" s="182" t="s">
        <v>152</v>
      </c>
      <c r="BK306" s="184">
        <f>BK307+BK309+BK311+BK319+BK323+BK325+BK327+BK329</f>
        <v>0</v>
      </c>
    </row>
    <row r="307" spans="1:65" s="12" customFormat="1" ht="22.9" customHeight="1">
      <c r="B307" s="171"/>
      <c r="C307" s="172"/>
      <c r="D307" s="173" t="s">
        <v>76</v>
      </c>
      <c r="E307" s="185" t="s">
        <v>4236</v>
      </c>
      <c r="F307" s="185" t="s">
        <v>4237</v>
      </c>
      <c r="G307" s="172"/>
      <c r="H307" s="172"/>
      <c r="I307" s="175"/>
      <c r="J307" s="186">
        <f>BK307</f>
        <v>0</v>
      </c>
      <c r="K307" s="172"/>
      <c r="L307" s="177"/>
      <c r="M307" s="178"/>
      <c r="N307" s="179"/>
      <c r="O307" s="179"/>
      <c r="P307" s="180">
        <f>P308</f>
        <v>0</v>
      </c>
      <c r="Q307" s="179"/>
      <c r="R307" s="180">
        <f>R308</f>
        <v>0</v>
      </c>
      <c r="S307" s="179"/>
      <c r="T307" s="181">
        <f>T308</f>
        <v>0</v>
      </c>
      <c r="AR307" s="182" t="s">
        <v>85</v>
      </c>
      <c r="AT307" s="183" t="s">
        <v>76</v>
      </c>
      <c r="AU307" s="183" t="s">
        <v>85</v>
      </c>
      <c r="AY307" s="182" t="s">
        <v>152</v>
      </c>
      <c r="BK307" s="184">
        <f>BK308</f>
        <v>0</v>
      </c>
    </row>
    <row r="308" spans="1:65" s="2" customFormat="1" ht="24.2" customHeight="1">
      <c r="A308" s="34"/>
      <c r="B308" s="35"/>
      <c r="C308" s="187" t="s">
        <v>439</v>
      </c>
      <c r="D308" s="187" t="s">
        <v>155</v>
      </c>
      <c r="E308" s="188" t="s">
        <v>4238</v>
      </c>
      <c r="F308" s="189" t="s">
        <v>4239</v>
      </c>
      <c r="G308" s="190" t="s">
        <v>804</v>
      </c>
      <c r="H308" s="191">
        <v>1</v>
      </c>
      <c r="I308" s="192"/>
      <c r="J308" s="193">
        <f>ROUND(I308*H308,2)</f>
        <v>0</v>
      </c>
      <c r="K308" s="194"/>
      <c r="L308" s="39"/>
      <c r="M308" s="195" t="s">
        <v>1</v>
      </c>
      <c r="N308" s="196" t="s">
        <v>42</v>
      </c>
      <c r="O308" s="71"/>
      <c r="P308" s="197">
        <f>O308*H308</f>
        <v>0</v>
      </c>
      <c r="Q308" s="197">
        <v>0</v>
      </c>
      <c r="R308" s="197">
        <f>Q308*H308</f>
        <v>0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159</v>
      </c>
      <c r="AT308" s="199" t="s">
        <v>155</v>
      </c>
      <c r="AU308" s="199" t="s">
        <v>87</v>
      </c>
      <c r="AY308" s="17" t="s">
        <v>152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7" t="s">
        <v>85</v>
      </c>
      <c r="BK308" s="200">
        <f>ROUND(I308*H308,2)</f>
        <v>0</v>
      </c>
      <c r="BL308" s="17" t="s">
        <v>159</v>
      </c>
      <c r="BM308" s="199" t="s">
        <v>1040</v>
      </c>
    </row>
    <row r="309" spans="1:65" s="12" customFormat="1" ht="22.9" customHeight="1">
      <c r="B309" s="171"/>
      <c r="C309" s="172"/>
      <c r="D309" s="173" t="s">
        <v>76</v>
      </c>
      <c r="E309" s="185" t="s">
        <v>4149</v>
      </c>
      <c r="F309" s="185" t="s">
        <v>4150</v>
      </c>
      <c r="G309" s="172"/>
      <c r="H309" s="172"/>
      <c r="I309" s="175"/>
      <c r="J309" s="186">
        <f>BK309</f>
        <v>0</v>
      </c>
      <c r="K309" s="172"/>
      <c r="L309" s="177"/>
      <c r="M309" s="178"/>
      <c r="N309" s="179"/>
      <c r="O309" s="179"/>
      <c r="P309" s="180">
        <f>P310</f>
        <v>0</v>
      </c>
      <c r="Q309" s="179"/>
      <c r="R309" s="180">
        <f>R310</f>
        <v>0</v>
      </c>
      <c r="S309" s="179"/>
      <c r="T309" s="181">
        <f>T310</f>
        <v>0</v>
      </c>
      <c r="AR309" s="182" t="s">
        <v>85</v>
      </c>
      <c r="AT309" s="183" t="s">
        <v>76</v>
      </c>
      <c r="AU309" s="183" t="s">
        <v>85</v>
      </c>
      <c r="AY309" s="182" t="s">
        <v>152</v>
      </c>
      <c r="BK309" s="184">
        <f>BK310</f>
        <v>0</v>
      </c>
    </row>
    <row r="310" spans="1:65" s="2" customFormat="1" ht="16.5" customHeight="1">
      <c r="A310" s="34"/>
      <c r="B310" s="35"/>
      <c r="C310" s="187" t="s">
        <v>445</v>
      </c>
      <c r="D310" s="187" t="s">
        <v>155</v>
      </c>
      <c r="E310" s="188" t="s">
        <v>4240</v>
      </c>
      <c r="F310" s="189" t="s">
        <v>4241</v>
      </c>
      <c r="G310" s="190" t="s">
        <v>804</v>
      </c>
      <c r="H310" s="191">
        <v>1</v>
      </c>
      <c r="I310" s="192"/>
      <c r="J310" s="193">
        <f>ROUND(I310*H310,2)</f>
        <v>0</v>
      </c>
      <c r="K310" s="194"/>
      <c r="L310" s="39"/>
      <c r="M310" s="195" t="s">
        <v>1</v>
      </c>
      <c r="N310" s="196" t="s">
        <v>42</v>
      </c>
      <c r="O310" s="71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9" t="s">
        <v>159</v>
      </c>
      <c r="AT310" s="199" t="s">
        <v>155</v>
      </c>
      <c r="AU310" s="199" t="s">
        <v>87</v>
      </c>
      <c r="AY310" s="17" t="s">
        <v>152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7" t="s">
        <v>85</v>
      </c>
      <c r="BK310" s="200">
        <f>ROUND(I310*H310,2)</f>
        <v>0</v>
      </c>
      <c r="BL310" s="17" t="s">
        <v>159</v>
      </c>
      <c r="BM310" s="199" t="s">
        <v>1048</v>
      </c>
    </row>
    <row r="311" spans="1:65" s="12" customFormat="1" ht="22.9" customHeight="1">
      <c r="B311" s="171"/>
      <c r="C311" s="172"/>
      <c r="D311" s="173" t="s">
        <v>76</v>
      </c>
      <c r="E311" s="185" t="s">
        <v>4165</v>
      </c>
      <c r="F311" s="185" t="s">
        <v>4166</v>
      </c>
      <c r="G311" s="172"/>
      <c r="H311" s="172"/>
      <c r="I311" s="175"/>
      <c r="J311" s="186">
        <f>BK311</f>
        <v>0</v>
      </c>
      <c r="K311" s="172"/>
      <c r="L311" s="177"/>
      <c r="M311" s="178"/>
      <c r="N311" s="179"/>
      <c r="O311" s="179"/>
      <c r="P311" s="180">
        <f>SUM(P312:P318)</f>
        <v>0</v>
      </c>
      <c r="Q311" s="179"/>
      <c r="R311" s="180">
        <f>SUM(R312:R318)</f>
        <v>0</v>
      </c>
      <c r="S311" s="179"/>
      <c r="T311" s="181">
        <f>SUM(T312:T318)</f>
        <v>0</v>
      </c>
      <c r="AR311" s="182" t="s">
        <v>85</v>
      </c>
      <c r="AT311" s="183" t="s">
        <v>76</v>
      </c>
      <c r="AU311" s="183" t="s">
        <v>85</v>
      </c>
      <c r="AY311" s="182" t="s">
        <v>152</v>
      </c>
      <c r="BK311" s="184">
        <f>SUM(BK312:BK318)</f>
        <v>0</v>
      </c>
    </row>
    <row r="312" spans="1:65" s="2" customFormat="1" ht="16.5" customHeight="1">
      <c r="A312" s="34"/>
      <c r="B312" s="35"/>
      <c r="C312" s="187" t="s">
        <v>449</v>
      </c>
      <c r="D312" s="187" t="s">
        <v>155</v>
      </c>
      <c r="E312" s="188" t="s">
        <v>4167</v>
      </c>
      <c r="F312" s="189" t="s">
        <v>4168</v>
      </c>
      <c r="G312" s="190" t="s">
        <v>804</v>
      </c>
      <c r="H312" s="191">
        <v>6</v>
      </c>
      <c r="I312" s="192"/>
      <c r="J312" s="193">
        <f t="shared" ref="J312:J318" si="10">ROUND(I312*H312,2)</f>
        <v>0</v>
      </c>
      <c r="K312" s="194"/>
      <c r="L312" s="39"/>
      <c r="M312" s="195" t="s">
        <v>1</v>
      </c>
      <c r="N312" s="196" t="s">
        <v>42</v>
      </c>
      <c r="O312" s="71"/>
      <c r="P312" s="197">
        <f t="shared" ref="P312:P318" si="11">O312*H312</f>
        <v>0</v>
      </c>
      <c r="Q312" s="197">
        <v>0</v>
      </c>
      <c r="R312" s="197">
        <f t="shared" ref="R312:R318" si="12">Q312*H312</f>
        <v>0</v>
      </c>
      <c r="S312" s="197">
        <v>0</v>
      </c>
      <c r="T312" s="198">
        <f t="shared" ref="T312:T318" si="13"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159</v>
      </c>
      <c r="AT312" s="199" t="s">
        <v>155</v>
      </c>
      <c r="AU312" s="199" t="s">
        <v>87</v>
      </c>
      <c r="AY312" s="17" t="s">
        <v>152</v>
      </c>
      <c r="BE312" s="200">
        <f t="shared" ref="BE312:BE318" si="14">IF(N312="základní",J312,0)</f>
        <v>0</v>
      </c>
      <c r="BF312" s="200">
        <f t="shared" ref="BF312:BF318" si="15">IF(N312="snížená",J312,0)</f>
        <v>0</v>
      </c>
      <c r="BG312" s="200">
        <f t="shared" ref="BG312:BG318" si="16">IF(N312="zákl. přenesená",J312,0)</f>
        <v>0</v>
      </c>
      <c r="BH312" s="200">
        <f t="shared" ref="BH312:BH318" si="17">IF(N312="sníž. přenesená",J312,0)</f>
        <v>0</v>
      </c>
      <c r="BI312" s="200">
        <f t="shared" ref="BI312:BI318" si="18">IF(N312="nulová",J312,0)</f>
        <v>0</v>
      </c>
      <c r="BJ312" s="17" t="s">
        <v>85</v>
      </c>
      <c r="BK312" s="200">
        <f t="shared" ref="BK312:BK318" si="19">ROUND(I312*H312,2)</f>
        <v>0</v>
      </c>
      <c r="BL312" s="17" t="s">
        <v>159</v>
      </c>
      <c r="BM312" s="199" t="s">
        <v>1056</v>
      </c>
    </row>
    <row r="313" spans="1:65" s="2" customFormat="1" ht="16.5" customHeight="1">
      <c r="A313" s="34"/>
      <c r="B313" s="35"/>
      <c r="C313" s="187" t="s">
        <v>455</v>
      </c>
      <c r="D313" s="187" t="s">
        <v>155</v>
      </c>
      <c r="E313" s="188" t="s">
        <v>4242</v>
      </c>
      <c r="F313" s="189" t="s">
        <v>4243</v>
      </c>
      <c r="G313" s="190" t="s">
        <v>804</v>
      </c>
      <c r="H313" s="191">
        <v>8</v>
      </c>
      <c r="I313" s="192"/>
      <c r="J313" s="193">
        <f t="shared" si="10"/>
        <v>0</v>
      </c>
      <c r="K313" s="194"/>
      <c r="L313" s="39"/>
      <c r="M313" s="195" t="s">
        <v>1</v>
      </c>
      <c r="N313" s="196" t="s">
        <v>42</v>
      </c>
      <c r="O313" s="71"/>
      <c r="P313" s="197">
        <f t="shared" si="11"/>
        <v>0</v>
      </c>
      <c r="Q313" s="197">
        <v>0</v>
      </c>
      <c r="R313" s="197">
        <f t="shared" si="12"/>
        <v>0</v>
      </c>
      <c r="S313" s="197">
        <v>0</v>
      </c>
      <c r="T313" s="198">
        <f t="shared" si="13"/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159</v>
      </c>
      <c r="AT313" s="199" t="s">
        <v>155</v>
      </c>
      <c r="AU313" s="199" t="s">
        <v>87</v>
      </c>
      <c r="AY313" s="17" t="s">
        <v>152</v>
      </c>
      <c r="BE313" s="200">
        <f t="shared" si="14"/>
        <v>0</v>
      </c>
      <c r="BF313" s="200">
        <f t="shared" si="15"/>
        <v>0</v>
      </c>
      <c r="BG313" s="200">
        <f t="shared" si="16"/>
        <v>0</v>
      </c>
      <c r="BH313" s="200">
        <f t="shared" si="17"/>
        <v>0</v>
      </c>
      <c r="BI313" s="200">
        <f t="shared" si="18"/>
        <v>0</v>
      </c>
      <c r="BJ313" s="17" t="s">
        <v>85</v>
      </c>
      <c r="BK313" s="200">
        <f t="shared" si="19"/>
        <v>0</v>
      </c>
      <c r="BL313" s="17" t="s">
        <v>159</v>
      </c>
      <c r="BM313" s="199" t="s">
        <v>1066</v>
      </c>
    </row>
    <row r="314" spans="1:65" s="2" customFormat="1" ht="16.5" customHeight="1">
      <c r="A314" s="34"/>
      <c r="B314" s="35"/>
      <c r="C314" s="187" t="s">
        <v>460</v>
      </c>
      <c r="D314" s="187" t="s">
        <v>155</v>
      </c>
      <c r="E314" s="188" t="s">
        <v>4244</v>
      </c>
      <c r="F314" s="189" t="s">
        <v>4245</v>
      </c>
      <c r="G314" s="190" t="s">
        <v>804</v>
      </c>
      <c r="H314" s="191">
        <v>1</v>
      </c>
      <c r="I314" s="192"/>
      <c r="J314" s="193">
        <f t="shared" si="10"/>
        <v>0</v>
      </c>
      <c r="K314" s="194"/>
      <c r="L314" s="39"/>
      <c r="M314" s="195" t="s">
        <v>1</v>
      </c>
      <c r="N314" s="196" t="s">
        <v>42</v>
      </c>
      <c r="O314" s="71"/>
      <c r="P314" s="197">
        <f t="shared" si="11"/>
        <v>0</v>
      </c>
      <c r="Q314" s="197">
        <v>0</v>
      </c>
      <c r="R314" s="197">
        <f t="shared" si="12"/>
        <v>0</v>
      </c>
      <c r="S314" s="197">
        <v>0</v>
      </c>
      <c r="T314" s="198">
        <f t="shared" si="13"/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9" t="s">
        <v>159</v>
      </c>
      <c r="AT314" s="199" t="s">
        <v>155</v>
      </c>
      <c r="AU314" s="199" t="s">
        <v>87</v>
      </c>
      <c r="AY314" s="17" t="s">
        <v>152</v>
      </c>
      <c r="BE314" s="200">
        <f t="shared" si="14"/>
        <v>0</v>
      </c>
      <c r="BF314" s="200">
        <f t="shared" si="15"/>
        <v>0</v>
      </c>
      <c r="BG314" s="200">
        <f t="shared" si="16"/>
        <v>0</v>
      </c>
      <c r="BH314" s="200">
        <f t="shared" si="17"/>
        <v>0</v>
      </c>
      <c r="BI314" s="200">
        <f t="shared" si="18"/>
        <v>0</v>
      </c>
      <c r="BJ314" s="17" t="s">
        <v>85</v>
      </c>
      <c r="BK314" s="200">
        <f t="shared" si="19"/>
        <v>0</v>
      </c>
      <c r="BL314" s="17" t="s">
        <v>159</v>
      </c>
      <c r="BM314" s="199" t="s">
        <v>1075</v>
      </c>
    </row>
    <row r="315" spans="1:65" s="2" customFormat="1" ht="16.5" customHeight="1">
      <c r="A315" s="34"/>
      <c r="B315" s="35"/>
      <c r="C315" s="187" t="s">
        <v>464</v>
      </c>
      <c r="D315" s="187" t="s">
        <v>155</v>
      </c>
      <c r="E315" s="188" t="s">
        <v>4169</v>
      </c>
      <c r="F315" s="189" t="s">
        <v>4170</v>
      </c>
      <c r="G315" s="190" t="s">
        <v>804</v>
      </c>
      <c r="H315" s="191">
        <v>8</v>
      </c>
      <c r="I315" s="192"/>
      <c r="J315" s="193">
        <f t="shared" si="10"/>
        <v>0</v>
      </c>
      <c r="K315" s="194"/>
      <c r="L315" s="39"/>
      <c r="M315" s="195" t="s">
        <v>1</v>
      </c>
      <c r="N315" s="196" t="s">
        <v>42</v>
      </c>
      <c r="O315" s="71"/>
      <c r="P315" s="197">
        <f t="shared" si="11"/>
        <v>0</v>
      </c>
      <c r="Q315" s="197">
        <v>0</v>
      </c>
      <c r="R315" s="197">
        <f t="shared" si="12"/>
        <v>0</v>
      </c>
      <c r="S315" s="197">
        <v>0</v>
      </c>
      <c r="T315" s="198">
        <f t="shared" si="13"/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9" t="s">
        <v>159</v>
      </c>
      <c r="AT315" s="199" t="s">
        <v>155</v>
      </c>
      <c r="AU315" s="199" t="s">
        <v>87</v>
      </c>
      <c r="AY315" s="17" t="s">
        <v>152</v>
      </c>
      <c r="BE315" s="200">
        <f t="shared" si="14"/>
        <v>0</v>
      </c>
      <c r="BF315" s="200">
        <f t="shared" si="15"/>
        <v>0</v>
      </c>
      <c r="BG315" s="200">
        <f t="shared" si="16"/>
        <v>0</v>
      </c>
      <c r="BH315" s="200">
        <f t="shared" si="17"/>
        <v>0</v>
      </c>
      <c r="BI315" s="200">
        <f t="shared" si="18"/>
        <v>0</v>
      </c>
      <c r="BJ315" s="17" t="s">
        <v>85</v>
      </c>
      <c r="BK315" s="200">
        <f t="shared" si="19"/>
        <v>0</v>
      </c>
      <c r="BL315" s="17" t="s">
        <v>159</v>
      </c>
      <c r="BM315" s="199" t="s">
        <v>1084</v>
      </c>
    </row>
    <row r="316" spans="1:65" s="2" customFormat="1" ht="16.5" customHeight="1">
      <c r="A316" s="34"/>
      <c r="B316" s="35"/>
      <c r="C316" s="187" t="s">
        <v>468</v>
      </c>
      <c r="D316" s="187" t="s">
        <v>155</v>
      </c>
      <c r="E316" s="188" t="s">
        <v>4171</v>
      </c>
      <c r="F316" s="189" t="s">
        <v>4172</v>
      </c>
      <c r="G316" s="190" t="s">
        <v>804</v>
      </c>
      <c r="H316" s="191">
        <v>1</v>
      </c>
      <c r="I316" s="192"/>
      <c r="J316" s="193">
        <f t="shared" si="10"/>
        <v>0</v>
      </c>
      <c r="K316" s="194"/>
      <c r="L316" s="39"/>
      <c r="M316" s="195" t="s">
        <v>1</v>
      </c>
      <c r="N316" s="196" t="s">
        <v>42</v>
      </c>
      <c r="O316" s="71"/>
      <c r="P316" s="197">
        <f t="shared" si="11"/>
        <v>0</v>
      </c>
      <c r="Q316" s="197">
        <v>0</v>
      </c>
      <c r="R316" s="197">
        <f t="shared" si="12"/>
        <v>0</v>
      </c>
      <c r="S316" s="197">
        <v>0</v>
      </c>
      <c r="T316" s="198">
        <f t="shared" si="13"/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9" t="s">
        <v>159</v>
      </c>
      <c r="AT316" s="199" t="s">
        <v>155</v>
      </c>
      <c r="AU316" s="199" t="s">
        <v>87</v>
      </c>
      <c r="AY316" s="17" t="s">
        <v>152</v>
      </c>
      <c r="BE316" s="200">
        <f t="shared" si="14"/>
        <v>0</v>
      </c>
      <c r="BF316" s="200">
        <f t="shared" si="15"/>
        <v>0</v>
      </c>
      <c r="BG316" s="200">
        <f t="shared" si="16"/>
        <v>0</v>
      </c>
      <c r="BH316" s="200">
        <f t="shared" si="17"/>
        <v>0</v>
      </c>
      <c r="BI316" s="200">
        <f t="shared" si="18"/>
        <v>0</v>
      </c>
      <c r="BJ316" s="17" t="s">
        <v>85</v>
      </c>
      <c r="BK316" s="200">
        <f t="shared" si="19"/>
        <v>0</v>
      </c>
      <c r="BL316" s="17" t="s">
        <v>159</v>
      </c>
      <c r="BM316" s="199" t="s">
        <v>1092</v>
      </c>
    </row>
    <row r="317" spans="1:65" s="2" customFormat="1" ht="16.5" customHeight="1">
      <c r="A317" s="34"/>
      <c r="B317" s="35"/>
      <c r="C317" s="187" t="s">
        <v>473</v>
      </c>
      <c r="D317" s="187" t="s">
        <v>155</v>
      </c>
      <c r="E317" s="188" t="s">
        <v>4173</v>
      </c>
      <c r="F317" s="189" t="s">
        <v>4174</v>
      </c>
      <c r="G317" s="190" t="s">
        <v>804</v>
      </c>
      <c r="H317" s="191">
        <v>1</v>
      </c>
      <c r="I317" s="192"/>
      <c r="J317" s="193">
        <f t="shared" si="10"/>
        <v>0</v>
      </c>
      <c r="K317" s="194"/>
      <c r="L317" s="39"/>
      <c r="M317" s="195" t="s">
        <v>1</v>
      </c>
      <c r="N317" s="196" t="s">
        <v>42</v>
      </c>
      <c r="O317" s="71"/>
      <c r="P317" s="197">
        <f t="shared" si="11"/>
        <v>0</v>
      </c>
      <c r="Q317" s="197">
        <v>0</v>
      </c>
      <c r="R317" s="197">
        <f t="shared" si="12"/>
        <v>0</v>
      </c>
      <c r="S317" s="197">
        <v>0</v>
      </c>
      <c r="T317" s="198">
        <f t="shared" si="13"/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9" t="s">
        <v>159</v>
      </c>
      <c r="AT317" s="199" t="s">
        <v>155</v>
      </c>
      <c r="AU317" s="199" t="s">
        <v>87</v>
      </c>
      <c r="AY317" s="17" t="s">
        <v>152</v>
      </c>
      <c r="BE317" s="200">
        <f t="shared" si="14"/>
        <v>0</v>
      </c>
      <c r="BF317" s="200">
        <f t="shared" si="15"/>
        <v>0</v>
      </c>
      <c r="BG317" s="200">
        <f t="shared" si="16"/>
        <v>0</v>
      </c>
      <c r="BH317" s="200">
        <f t="shared" si="17"/>
        <v>0</v>
      </c>
      <c r="BI317" s="200">
        <f t="shared" si="18"/>
        <v>0</v>
      </c>
      <c r="BJ317" s="17" t="s">
        <v>85</v>
      </c>
      <c r="BK317" s="200">
        <f t="shared" si="19"/>
        <v>0</v>
      </c>
      <c r="BL317" s="17" t="s">
        <v>159</v>
      </c>
      <c r="BM317" s="199" t="s">
        <v>1102</v>
      </c>
    </row>
    <row r="318" spans="1:65" s="2" customFormat="1" ht="16.5" customHeight="1">
      <c r="A318" s="34"/>
      <c r="B318" s="35"/>
      <c r="C318" s="187" t="s">
        <v>270</v>
      </c>
      <c r="D318" s="187" t="s">
        <v>155</v>
      </c>
      <c r="E318" s="188" t="s">
        <v>4175</v>
      </c>
      <c r="F318" s="189" t="s">
        <v>4176</v>
      </c>
      <c r="G318" s="190" t="s">
        <v>804</v>
      </c>
      <c r="H318" s="191">
        <v>4</v>
      </c>
      <c r="I318" s="192"/>
      <c r="J318" s="193">
        <f t="shared" si="10"/>
        <v>0</v>
      </c>
      <c r="K318" s="194"/>
      <c r="L318" s="39"/>
      <c r="M318" s="195" t="s">
        <v>1</v>
      </c>
      <c r="N318" s="196" t="s">
        <v>42</v>
      </c>
      <c r="O318" s="71"/>
      <c r="P318" s="197">
        <f t="shared" si="11"/>
        <v>0</v>
      </c>
      <c r="Q318" s="197">
        <v>0</v>
      </c>
      <c r="R318" s="197">
        <f t="shared" si="12"/>
        <v>0</v>
      </c>
      <c r="S318" s="197">
        <v>0</v>
      </c>
      <c r="T318" s="198">
        <f t="shared" si="13"/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9" t="s">
        <v>159</v>
      </c>
      <c r="AT318" s="199" t="s">
        <v>155</v>
      </c>
      <c r="AU318" s="199" t="s">
        <v>87</v>
      </c>
      <c r="AY318" s="17" t="s">
        <v>152</v>
      </c>
      <c r="BE318" s="200">
        <f t="shared" si="14"/>
        <v>0</v>
      </c>
      <c r="BF318" s="200">
        <f t="shared" si="15"/>
        <v>0</v>
      </c>
      <c r="BG318" s="200">
        <f t="shared" si="16"/>
        <v>0</v>
      </c>
      <c r="BH318" s="200">
        <f t="shared" si="17"/>
        <v>0</v>
      </c>
      <c r="BI318" s="200">
        <f t="shared" si="18"/>
        <v>0</v>
      </c>
      <c r="BJ318" s="17" t="s">
        <v>85</v>
      </c>
      <c r="BK318" s="200">
        <f t="shared" si="19"/>
        <v>0</v>
      </c>
      <c r="BL318" s="17" t="s">
        <v>159</v>
      </c>
      <c r="BM318" s="199" t="s">
        <v>886</v>
      </c>
    </row>
    <row r="319" spans="1:65" s="12" customFormat="1" ht="22.9" customHeight="1">
      <c r="B319" s="171"/>
      <c r="C319" s="172"/>
      <c r="D319" s="173" t="s">
        <v>76</v>
      </c>
      <c r="E319" s="185" t="s">
        <v>4177</v>
      </c>
      <c r="F319" s="185" t="s">
        <v>4178</v>
      </c>
      <c r="G319" s="172"/>
      <c r="H319" s="172"/>
      <c r="I319" s="175"/>
      <c r="J319" s="186">
        <f>BK319</f>
        <v>0</v>
      </c>
      <c r="K319" s="172"/>
      <c r="L319" s="177"/>
      <c r="M319" s="178"/>
      <c r="N319" s="179"/>
      <c r="O319" s="179"/>
      <c r="P319" s="180">
        <f>SUM(P320:P322)</f>
        <v>0</v>
      </c>
      <c r="Q319" s="179"/>
      <c r="R319" s="180">
        <f>SUM(R320:R322)</f>
        <v>0</v>
      </c>
      <c r="S319" s="179"/>
      <c r="T319" s="181">
        <f>SUM(T320:T322)</f>
        <v>0</v>
      </c>
      <c r="AR319" s="182" t="s">
        <v>85</v>
      </c>
      <c r="AT319" s="183" t="s">
        <v>76</v>
      </c>
      <c r="AU319" s="183" t="s">
        <v>85</v>
      </c>
      <c r="AY319" s="182" t="s">
        <v>152</v>
      </c>
      <c r="BK319" s="184">
        <f>SUM(BK320:BK322)</f>
        <v>0</v>
      </c>
    </row>
    <row r="320" spans="1:65" s="2" customFormat="1" ht="24.2" customHeight="1">
      <c r="A320" s="34"/>
      <c r="B320" s="35"/>
      <c r="C320" s="187" t="s">
        <v>480</v>
      </c>
      <c r="D320" s="187" t="s">
        <v>155</v>
      </c>
      <c r="E320" s="188" t="s">
        <v>4246</v>
      </c>
      <c r="F320" s="189" t="s">
        <v>4247</v>
      </c>
      <c r="G320" s="190" t="s">
        <v>804</v>
      </c>
      <c r="H320" s="191">
        <v>4</v>
      </c>
      <c r="I320" s="192"/>
      <c r="J320" s="193">
        <f>ROUND(I320*H320,2)</f>
        <v>0</v>
      </c>
      <c r="K320" s="194"/>
      <c r="L320" s="39"/>
      <c r="M320" s="195" t="s">
        <v>1</v>
      </c>
      <c r="N320" s="196" t="s">
        <v>42</v>
      </c>
      <c r="O320" s="71"/>
      <c r="P320" s="197">
        <f>O320*H320</f>
        <v>0</v>
      </c>
      <c r="Q320" s="197">
        <v>0</v>
      </c>
      <c r="R320" s="197">
        <f>Q320*H320</f>
        <v>0</v>
      </c>
      <c r="S320" s="197">
        <v>0</v>
      </c>
      <c r="T320" s="19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9" t="s">
        <v>159</v>
      </c>
      <c r="AT320" s="199" t="s">
        <v>155</v>
      </c>
      <c r="AU320" s="199" t="s">
        <v>87</v>
      </c>
      <c r="AY320" s="17" t="s">
        <v>152</v>
      </c>
      <c r="BE320" s="200">
        <f>IF(N320="základní",J320,0)</f>
        <v>0</v>
      </c>
      <c r="BF320" s="200">
        <f>IF(N320="snížená",J320,0)</f>
        <v>0</v>
      </c>
      <c r="BG320" s="200">
        <f>IF(N320="zákl. přenesená",J320,0)</f>
        <v>0</v>
      </c>
      <c r="BH320" s="200">
        <f>IF(N320="sníž. přenesená",J320,0)</f>
        <v>0</v>
      </c>
      <c r="BI320" s="200">
        <f>IF(N320="nulová",J320,0)</f>
        <v>0</v>
      </c>
      <c r="BJ320" s="17" t="s">
        <v>85</v>
      </c>
      <c r="BK320" s="200">
        <f>ROUND(I320*H320,2)</f>
        <v>0</v>
      </c>
      <c r="BL320" s="17" t="s">
        <v>159</v>
      </c>
      <c r="BM320" s="199" t="s">
        <v>1117</v>
      </c>
    </row>
    <row r="321" spans="1:65" s="2" customFormat="1" ht="24.2" customHeight="1">
      <c r="A321" s="34"/>
      <c r="B321" s="35"/>
      <c r="C321" s="187" t="s">
        <v>484</v>
      </c>
      <c r="D321" s="187" t="s">
        <v>155</v>
      </c>
      <c r="E321" s="188" t="s">
        <v>4225</v>
      </c>
      <c r="F321" s="189" t="s">
        <v>4226</v>
      </c>
      <c r="G321" s="190" t="s">
        <v>804</v>
      </c>
      <c r="H321" s="191">
        <v>2</v>
      </c>
      <c r="I321" s="192"/>
      <c r="J321" s="193">
        <f>ROUND(I321*H321,2)</f>
        <v>0</v>
      </c>
      <c r="K321" s="194"/>
      <c r="L321" s="39"/>
      <c r="M321" s="195" t="s">
        <v>1</v>
      </c>
      <c r="N321" s="196" t="s">
        <v>42</v>
      </c>
      <c r="O321" s="71"/>
      <c r="P321" s="197">
        <f>O321*H321</f>
        <v>0</v>
      </c>
      <c r="Q321" s="197">
        <v>0</v>
      </c>
      <c r="R321" s="197">
        <f>Q321*H321</f>
        <v>0</v>
      </c>
      <c r="S321" s="197">
        <v>0</v>
      </c>
      <c r="T321" s="19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9" t="s">
        <v>159</v>
      </c>
      <c r="AT321" s="199" t="s">
        <v>155</v>
      </c>
      <c r="AU321" s="199" t="s">
        <v>87</v>
      </c>
      <c r="AY321" s="17" t="s">
        <v>152</v>
      </c>
      <c r="BE321" s="200">
        <f>IF(N321="základní",J321,0)</f>
        <v>0</v>
      </c>
      <c r="BF321" s="200">
        <f>IF(N321="snížená",J321,0)</f>
        <v>0</v>
      </c>
      <c r="BG321" s="200">
        <f>IF(N321="zákl. přenesená",J321,0)</f>
        <v>0</v>
      </c>
      <c r="BH321" s="200">
        <f>IF(N321="sníž. přenesená",J321,0)</f>
        <v>0</v>
      </c>
      <c r="BI321" s="200">
        <f>IF(N321="nulová",J321,0)</f>
        <v>0</v>
      </c>
      <c r="BJ321" s="17" t="s">
        <v>85</v>
      </c>
      <c r="BK321" s="200">
        <f>ROUND(I321*H321,2)</f>
        <v>0</v>
      </c>
      <c r="BL321" s="17" t="s">
        <v>159</v>
      </c>
      <c r="BM321" s="199" t="s">
        <v>1127</v>
      </c>
    </row>
    <row r="322" spans="1:65" s="2" customFormat="1" ht="24.2" customHeight="1">
      <c r="A322" s="34"/>
      <c r="B322" s="35"/>
      <c r="C322" s="187" t="s">
        <v>488</v>
      </c>
      <c r="D322" s="187" t="s">
        <v>155</v>
      </c>
      <c r="E322" s="188" t="s">
        <v>4181</v>
      </c>
      <c r="F322" s="189" t="s">
        <v>4182</v>
      </c>
      <c r="G322" s="190" t="s">
        <v>804</v>
      </c>
      <c r="H322" s="191">
        <v>2</v>
      </c>
      <c r="I322" s="192"/>
      <c r="J322" s="193">
        <f>ROUND(I322*H322,2)</f>
        <v>0</v>
      </c>
      <c r="K322" s="194"/>
      <c r="L322" s="39"/>
      <c r="M322" s="195" t="s">
        <v>1</v>
      </c>
      <c r="N322" s="196" t="s">
        <v>42</v>
      </c>
      <c r="O322" s="71"/>
      <c r="P322" s="197">
        <f>O322*H322</f>
        <v>0</v>
      </c>
      <c r="Q322" s="197">
        <v>0</v>
      </c>
      <c r="R322" s="197">
        <f>Q322*H322</f>
        <v>0</v>
      </c>
      <c r="S322" s="197">
        <v>0</v>
      </c>
      <c r="T322" s="19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9" t="s">
        <v>159</v>
      </c>
      <c r="AT322" s="199" t="s">
        <v>155</v>
      </c>
      <c r="AU322" s="199" t="s">
        <v>87</v>
      </c>
      <c r="AY322" s="17" t="s">
        <v>152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7" t="s">
        <v>85</v>
      </c>
      <c r="BK322" s="200">
        <f>ROUND(I322*H322,2)</f>
        <v>0</v>
      </c>
      <c r="BL322" s="17" t="s">
        <v>159</v>
      </c>
      <c r="BM322" s="199" t="s">
        <v>1137</v>
      </c>
    </row>
    <row r="323" spans="1:65" s="12" customFormat="1" ht="22.9" customHeight="1">
      <c r="B323" s="171"/>
      <c r="C323" s="172"/>
      <c r="D323" s="173" t="s">
        <v>76</v>
      </c>
      <c r="E323" s="185" t="s">
        <v>4183</v>
      </c>
      <c r="F323" s="185" t="s">
        <v>4184</v>
      </c>
      <c r="G323" s="172"/>
      <c r="H323" s="172"/>
      <c r="I323" s="175"/>
      <c r="J323" s="186">
        <f>BK323</f>
        <v>0</v>
      </c>
      <c r="K323" s="172"/>
      <c r="L323" s="177"/>
      <c r="M323" s="178"/>
      <c r="N323" s="179"/>
      <c r="O323" s="179"/>
      <c r="P323" s="180">
        <f>P324</f>
        <v>0</v>
      </c>
      <c r="Q323" s="179"/>
      <c r="R323" s="180">
        <f>R324</f>
        <v>0</v>
      </c>
      <c r="S323" s="179"/>
      <c r="T323" s="181">
        <f>T324</f>
        <v>0</v>
      </c>
      <c r="AR323" s="182" t="s">
        <v>85</v>
      </c>
      <c r="AT323" s="183" t="s">
        <v>76</v>
      </c>
      <c r="AU323" s="183" t="s">
        <v>85</v>
      </c>
      <c r="AY323" s="182" t="s">
        <v>152</v>
      </c>
      <c r="BK323" s="184">
        <f>BK324</f>
        <v>0</v>
      </c>
    </row>
    <row r="324" spans="1:65" s="2" customFormat="1" ht="16.5" customHeight="1">
      <c r="A324" s="34"/>
      <c r="B324" s="35"/>
      <c r="C324" s="187" t="s">
        <v>492</v>
      </c>
      <c r="D324" s="187" t="s">
        <v>155</v>
      </c>
      <c r="E324" s="188" t="s">
        <v>4185</v>
      </c>
      <c r="F324" s="189" t="s">
        <v>4186</v>
      </c>
      <c r="G324" s="190" t="s">
        <v>804</v>
      </c>
      <c r="H324" s="191">
        <v>1</v>
      </c>
      <c r="I324" s="192"/>
      <c r="J324" s="193">
        <f>ROUND(I324*H324,2)</f>
        <v>0</v>
      </c>
      <c r="K324" s="194"/>
      <c r="L324" s="39"/>
      <c r="M324" s="195" t="s">
        <v>1</v>
      </c>
      <c r="N324" s="196" t="s">
        <v>42</v>
      </c>
      <c r="O324" s="71"/>
      <c r="P324" s="197">
        <f>O324*H324</f>
        <v>0</v>
      </c>
      <c r="Q324" s="197">
        <v>0</v>
      </c>
      <c r="R324" s="197">
        <f>Q324*H324</f>
        <v>0</v>
      </c>
      <c r="S324" s="197">
        <v>0</v>
      </c>
      <c r="T324" s="19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9" t="s">
        <v>159</v>
      </c>
      <c r="AT324" s="199" t="s">
        <v>155</v>
      </c>
      <c r="AU324" s="199" t="s">
        <v>87</v>
      </c>
      <c r="AY324" s="17" t="s">
        <v>152</v>
      </c>
      <c r="BE324" s="200">
        <f>IF(N324="základní",J324,0)</f>
        <v>0</v>
      </c>
      <c r="BF324" s="200">
        <f>IF(N324="snížená",J324,0)</f>
        <v>0</v>
      </c>
      <c r="BG324" s="200">
        <f>IF(N324="zákl. přenesená",J324,0)</f>
        <v>0</v>
      </c>
      <c r="BH324" s="200">
        <f>IF(N324="sníž. přenesená",J324,0)</f>
        <v>0</v>
      </c>
      <c r="BI324" s="200">
        <f>IF(N324="nulová",J324,0)</f>
        <v>0</v>
      </c>
      <c r="BJ324" s="17" t="s">
        <v>85</v>
      </c>
      <c r="BK324" s="200">
        <f>ROUND(I324*H324,2)</f>
        <v>0</v>
      </c>
      <c r="BL324" s="17" t="s">
        <v>159</v>
      </c>
      <c r="BM324" s="199" t="s">
        <v>1146</v>
      </c>
    </row>
    <row r="325" spans="1:65" s="12" customFormat="1" ht="22.9" customHeight="1">
      <c r="B325" s="171"/>
      <c r="C325" s="172"/>
      <c r="D325" s="173" t="s">
        <v>76</v>
      </c>
      <c r="E325" s="185" t="s">
        <v>4201</v>
      </c>
      <c r="F325" s="185" t="s">
        <v>4202</v>
      </c>
      <c r="G325" s="172"/>
      <c r="H325" s="172"/>
      <c r="I325" s="175"/>
      <c r="J325" s="186">
        <f>BK325</f>
        <v>0</v>
      </c>
      <c r="K325" s="172"/>
      <c r="L325" s="177"/>
      <c r="M325" s="178"/>
      <c r="N325" s="179"/>
      <c r="O325" s="179"/>
      <c r="P325" s="180">
        <f>P326</f>
        <v>0</v>
      </c>
      <c r="Q325" s="179"/>
      <c r="R325" s="180">
        <f>R326</f>
        <v>0</v>
      </c>
      <c r="S325" s="179"/>
      <c r="T325" s="181">
        <f>T326</f>
        <v>0</v>
      </c>
      <c r="AR325" s="182" t="s">
        <v>85</v>
      </c>
      <c r="AT325" s="183" t="s">
        <v>76</v>
      </c>
      <c r="AU325" s="183" t="s">
        <v>85</v>
      </c>
      <c r="AY325" s="182" t="s">
        <v>152</v>
      </c>
      <c r="BK325" s="184">
        <f>BK326</f>
        <v>0</v>
      </c>
    </row>
    <row r="326" spans="1:65" s="2" customFormat="1" ht="16.5" customHeight="1">
      <c r="A326" s="34"/>
      <c r="B326" s="35"/>
      <c r="C326" s="187" t="s">
        <v>496</v>
      </c>
      <c r="D326" s="187" t="s">
        <v>155</v>
      </c>
      <c r="E326" s="188" t="s">
        <v>4203</v>
      </c>
      <c r="F326" s="189" t="s">
        <v>4204</v>
      </c>
      <c r="G326" s="190" t="s">
        <v>804</v>
      </c>
      <c r="H326" s="191">
        <v>6</v>
      </c>
      <c r="I326" s="192"/>
      <c r="J326" s="193">
        <f>ROUND(I326*H326,2)</f>
        <v>0</v>
      </c>
      <c r="K326" s="194"/>
      <c r="L326" s="39"/>
      <c r="M326" s="195" t="s">
        <v>1</v>
      </c>
      <c r="N326" s="196" t="s">
        <v>42</v>
      </c>
      <c r="O326" s="71"/>
      <c r="P326" s="197">
        <f>O326*H326</f>
        <v>0</v>
      </c>
      <c r="Q326" s="197">
        <v>0</v>
      </c>
      <c r="R326" s="197">
        <f>Q326*H326</f>
        <v>0</v>
      </c>
      <c r="S326" s="197">
        <v>0</v>
      </c>
      <c r="T326" s="19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9" t="s">
        <v>159</v>
      </c>
      <c r="AT326" s="199" t="s">
        <v>155</v>
      </c>
      <c r="AU326" s="199" t="s">
        <v>87</v>
      </c>
      <c r="AY326" s="17" t="s">
        <v>152</v>
      </c>
      <c r="BE326" s="200">
        <f>IF(N326="základní",J326,0)</f>
        <v>0</v>
      </c>
      <c r="BF326" s="200">
        <f>IF(N326="snížená",J326,0)</f>
        <v>0</v>
      </c>
      <c r="BG326" s="200">
        <f>IF(N326="zákl. přenesená",J326,0)</f>
        <v>0</v>
      </c>
      <c r="BH326" s="200">
        <f>IF(N326="sníž. přenesená",J326,0)</f>
        <v>0</v>
      </c>
      <c r="BI326" s="200">
        <f>IF(N326="nulová",J326,0)</f>
        <v>0</v>
      </c>
      <c r="BJ326" s="17" t="s">
        <v>85</v>
      </c>
      <c r="BK326" s="200">
        <f>ROUND(I326*H326,2)</f>
        <v>0</v>
      </c>
      <c r="BL326" s="17" t="s">
        <v>159</v>
      </c>
      <c r="BM326" s="199" t="s">
        <v>1152</v>
      </c>
    </row>
    <row r="327" spans="1:65" s="12" customFormat="1" ht="22.9" customHeight="1">
      <c r="B327" s="171"/>
      <c r="C327" s="172"/>
      <c r="D327" s="173" t="s">
        <v>76</v>
      </c>
      <c r="E327" s="185" t="s">
        <v>4207</v>
      </c>
      <c r="F327" s="185" t="s">
        <v>4208</v>
      </c>
      <c r="G327" s="172"/>
      <c r="H327" s="172"/>
      <c r="I327" s="175"/>
      <c r="J327" s="186">
        <f>BK327</f>
        <v>0</v>
      </c>
      <c r="K327" s="172"/>
      <c r="L327" s="177"/>
      <c r="M327" s="178"/>
      <c r="N327" s="179"/>
      <c r="O327" s="179"/>
      <c r="P327" s="180">
        <f>P328</f>
        <v>0</v>
      </c>
      <c r="Q327" s="179"/>
      <c r="R327" s="180">
        <f>R328</f>
        <v>0</v>
      </c>
      <c r="S327" s="179"/>
      <c r="T327" s="181">
        <f>T328</f>
        <v>0</v>
      </c>
      <c r="AR327" s="182" t="s">
        <v>85</v>
      </c>
      <c r="AT327" s="183" t="s">
        <v>76</v>
      </c>
      <c r="AU327" s="183" t="s">
        <v>85</v>
      </c>
      <c r="AY327" s="182" t="s">
        <v>152</v>
      </c>
      <c r="BK327" s="184">
        <f>BK328</f>
        <v>0</v>
      </c>
    </row>
    <row r="328" spans="1:65" s="2" customFormat="1" ht="24.2" customHeight="1">
      <c r="A328" s="34"/>
      <c r="B328" s="35"/>
      <c r="C328" s="187" t="s">
        <v>502</v>
      </c>
      <c r="D328" s="187" t="s">
        <v>155</v>
      </c>
      <c r="E328" s="188" t="s">
        <v>4209</v>
      </c>
      <c r="F328" s="189" t="s">
        <v>4210</v>
      </c>
      <c r="G328" s="190" t="s">
        <v>178</v>
      </c>
      <c r="H328" s="191">
        <v>1</v>
      </c>
      <c r="I328" s="192"/>
      <c r="J328" s="193">
        <f>ROUND(I328*H328,2)</f>
        <v>0</v>
      </c>
      <c r="K328" s="194"/>
      <c r="L328" s="39"/>
      <c r="M328" s="195" t="s">
        <v>1</v>
      </c>
      <c r="N328" s="196" t="s">
        <v>42</v>
      </c>
      <c r="O328" s="71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9" t="s">
        <v>159</v>
      </c>
      <c r="AT328" s="199" t="s">
        <v>155</v>
      </c>
      <c r="AU328" s="199" t="s">
        <v>87</v>
      </c>
      <c r="AY328" s="17" t="s">
        <v>152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7" t="s">
        <v>85</v>
      </c>
      <c r="BK328" s="200">
        <f>ROUND(I328*H328,2)</f>
        <v>0</v>
      </c>
      <c r="BL328" s="17" t="s">
        <v>159</v>
      </c>
      <c r="BM328" s="199" t="s">
        <v>1160</v>
      </c>
    </row>
    <row r="329" spans="1:65" s="12" customFormat="1" ht="22.9" customHeight="1">
      <c r="B329" s="171"/>
      <c r="C329" s="172"/>
      <c r="D329" s="173" t="s">
        <v>76</v>
      </c>
      <c r="E329" s="185" t="s">
        <v>4211</v>
      </c>
      <c r="F329" s="185" t="s">
        <v>4212</v>
      </c>
      <c r="G329" s="172"/>
      <c r="H329" s="172"/>
      <c r="I329" s="175"/>
      <c r="J329" s="186">
        <f>BK329</f>
        <v>0</v>
      </c>
      <c r="K329" s="172"/>
      <c r="L329" s="177"/>
      <c r="M329" s="178"/>
      <c r="N329" s="179"/>
      <c r="O329" s="179"/>
      <c r="P329" s="180">
        <f>SUM(P330:P331)</f>
        <v>0</v>
      </c>
      <c r="Q329" s="179"/>
      <c r="R329" s="180">
        <f>SUM(R330:R331)</f>
        <v>0</v>
      </c>
      <c r="S329" s="179"/>
      <c r="T329" s="181">
        <f>SUM(T330:T331)</f>
        <v>0</v>
      </c>
      <c r="AR329" s="182" t="s">
        <v>85</v>
      </c>
      <c r="AT329" s="183" t="s">
        <v>76</v>
      </c>
      <c r="AU329" s="183" t="s">
        <v>85</v>
      </c>
      <c r="AY329" s="182" t="s">
        <v>152</v>
      </c>
      <c r="BK329" s="184">
        <f>SUM(BK330:BK331)</f>
        <v>0</v>
      </c>
    </row>
    <row r="330" spans="1:65" s="2" customFormat="1" ht="16.5" customHeight="1">
      <c r="A330" s="34"/>
      <c r="B330" s="35"/>
      <c r="C330" s="187" t="s">
        <v>506</v>
      </c>
      <c r="D330" s="187" t="s">
        <v>155</v>
      </c>
      <c r="E330" s="188" t="s">
        <v>4213</v>
      </c>
      <c r="F330" s="189" t="s">
        <v>4214</v>
      </c>
      <c r="G330" s="190" t="s">
        <v>198</v>
      </c>
      <c r="H330" s="191">
        <v>30</v>
      </c>
      <c r="I330" s="192"/>
      <c r="J330" s="193">
        <f>ROUND(I330*H330,2)</f>
        <v>0</v>
      </c>
      <c r="K330" s="194"/>
      <c r="L330" s="39"/>
      <c r="M330" s="195" t="s">
        <v>1</v>
      </c>
      <c r="N330" s="196" t="s">
        <v>42</v>
      </c>
      <c r="O330" s="71"/>
      <c r="P330" s="197">
        <f>O330*H330</f>
        <v>0</v>
      </c>
      <c r="Q330" s="197">
        <v>0</v>
      </c>
      <c r="R330" s="197">
        <f>Q330*H330</f>
        <v>0</v>
      </c>
      <c r="S330" s="197">
        <v>0</v>
      </c>
      <c r="T330" s="19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9" t="s">
        <v>159</v>
      </c>
      <c r="AT330" s="199" t="s">
        <v>155</v>
      </c>
      <c r="AU330" s="199" t="s">
        <v>87</v>
      </c>
      <c r="AY330" s="17" t="s">
        <v>152</v>
      </c>
      <c r="BE330" s="200">
        <f>IF(N330="základní",J330,0)</f>
        <v>0</v>
      </c>
      <c r="BF330" s="200">
        <f>IF(N330="snížená",J330,0)</f>
        <v>0</v>
      </c>
      <c r="BG330" s="200">
        <f>IF(N330="zákl. přenesená",J330,0)</f>
        <v>0</v>
      </c>
      <c r="BH330" s="200">
        <f>IF(N330="sníž. přenesená",J330,0)</f>
        <v>0</v>
      </c>
      <c r="BI330" s="200">
        <f>IF(N330="nulová",J330,0)</f>
        <v>0</v>
      </c>
      <c r="BJ330" s="17" t="s">
        <v>85</v>
      </c>
      <c r="BK330" s="200">
        <f>ROUND(I330*H330,2)</f>
        <v>0</v>
      </c>
      <c r="BL330" s="17" t="s">
        <v>159</v>
      </c>
      <c r="BM330" s="199" t="s">
        <v>1169</v>
      </c>
    </row>
    <row r="331" spans="1:65" s="2" customFormat="1" ht="16.5" customHeight="1">
      <c r="A331" s="34"/>
      <c r="B331" s="35"/>
      <c r="C331" s="187" t="s">
        <v>510</v>
      </c>
      <c r="D331" s="187" t="s">
        <v>155</v>
      </c>
      <c r="E331" s="188" t="s">
        <v>4215</v>
      </c>
      <c r="F331" s="189" t="s">
        <v>4216</v>
      </c>
      <c r="G331" s="190" t="s">
        <v>198</v>
      </c>
      <c r="H331" s="191">
        <v>18</v>
      </c>
      <c r="I331" s="192"/>
      <c r="J331" s="193">
        <f>ROUND(I331*H331,2)</f>
        <v>0</v>
      </c>
      <c r="K331" s="194"/>
      <c r="L331" s="39"/>
      <c r="M331" s="195" t="s">
        <v>1</v>
      </c>
      <c r="N331" s="196" t="s">
        <v>42</v>
      </c>
      <c r="O331" s="71"/>
      <c r="P331" s="197">
        <f>O331*H331</f>
        <v>0</v>
      </c>
      <c r="Q331" s="197">
        <v>0</v>
      </c>
      <c r="R331" s="197">
        <f>Q331*H331</f>
        <v>0</v>
      </c>
      <c r="S331" s="197">
        <v>0</v>
      </c>
      <c r="T331" s="19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9" t="s">
        <v>159</v>
      </c>
      <c r="AT331" s="199" t="s">
        <v>155</v>
      </c>
      <c r="AU331" s="199" t="s">
        <v>87</v>
      </c>
      <c r="AY331" s="17" t="s">
        <v>152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7" t="s">
        <v>85</v>
      </c>
      <c r="BK331" s="200">
        <f>ROUND(I331*H331,2)</f>
        <v>0</v>
      </c>
      <c r="BL331" s="17" t="s">
        <v>159</v>
      </c>
      <c r="BM331" s="199" t="s">
        <v>1177</v>
      </c>
    </row>
    <row r="332" spans="1:65" s="12" customFormat="1" ht="25.9" customHeight="1">
      <c r="B332" s="171"/>
      <c r="C332" s="172"/>
      <c r="D332" s="173" t="s">
        <v>76</v>
      </c>
      <c r="E332" s="174" t="s">
        <v>4248</v>
      </c>
      <c r="F332" s="174" t="s">
        <v>4249</v>
      </c>
      <c r="G332" s="172"/>
      <c r="H332" s="172"/>
      <c r="I332" s="175"/>
      <c r="J332" s="176">
        <f>BK332</f>
        <v>0</v>
      </c>
      <c r="K332" s="172"/>
      <c r="L332" s="177"/>
      <c r="M332" s="178"/>
      <c r="N332" s="179"/>
      <c r="O332" s="179"/>
      <c r="P332" s="180">
        <f>P333+P335+P337+P339+P342+P344+P346+P348</f>
        <v>0</v>
      </c>
      <c r="Q332" s="179"/>
      <c r="R332" s="180">
        <f>R333+R335+R337+R339+R342+R344+R346+R348</f>
        <v>0</v>
      </c>
      <c r="S332" s="179"/>
      <c r="T332" s="181">
        <f>T333+T335+T337+T339+T342+T344+T346+T348</f>
        <v>0</v>
      </c>
      <c r="AR332" s="182" t="s">
        <v>85</v>
      </c>
      <c r="AT332" s="183" t="s">
        <v>76</v>
      </c>
      <c r="AU332" s="183" t="s">
        <v>77</v>
      </c>
      <c r="AY332" s="182" t="s">
        <v>152</v>
      </c>
      <c r="BK332" s="184">
        <f>BK333+BK335+BK337+BK339+BK342+BK344+BK346+BK348</f>
        <v>0</v>
      </c>
    </row>
    <row r="333" spans="1:65" s="12" customFormat="1" ht="22.9" customHeight="1">
      <c r="B333" s="171"/>
      <c r="C333" s="172"/>
      <c r="D333" s="173" t="s">
        <v>76</v>
      </c>
      <c r="E333" s="185" t="s">
        <v>4250</v>
      </c>
      <c r="F333" s="185" t="s">
        <v>4251</v>
      </c>
      <c r="G333" s="172"/>
      <c r="H333" s="172"/>
      <c r="I333" s="175"/>
      <c r="J333" s="186">
        <f>BK333</f>
        <v>0</v>
      </c>
      <c r="K333" s="172"/>
      <c r="L333" s="177"/>
      <c r="M333" s="178"/>
      <c r="N333" s="179"/>
      <c r="O333" s="179"/>
      <c r="P333" s="180">
        <f>P334</f>
        <v>0</v>
      </c>
      <c r="Q333" s="179"/>
      <c r="R333" s="180">
        <f>R334</f>
        <v>0</v>
      </c>
      <c r="S333" s="179"/>
      <c r="T333" s="181">
        <f>T334</f>
        <v>0</v>
      </c>
      <c r="AR333" s="182" t="s">
        <v>85</v>
      </c>
      <c r="AT333" s="183" t="s">
        <v>76</v>
      </c>
      <c r="AU333" s="183" t="s">
        <v>85</v>
      </c>
      <c r="AY333" s="182" t="s">
        <v>152</v>
      </c>
      <c r="BK333" s="184">
        <f>BK334</f>
        <v>0</v>
      </c>
    </row>
    <row r="334" spans="1:65" s="2" customFormat="1" ht="24.2" customHeight="1">
      <c r="A334" s="34"/>
      <c r="B334" s="35"/>
      <c r="C334" s="187" t="s">
        <v>514</v>
      </c>
      <c r="D334" s="187" t="s">
        <v>155</v>
      </c>
      <c r="E334" s="188" t="s">
        <v>4252</v>
      </c>
      <c r="F334" s="189" t="s">
        <v>4253</v>
      </c>
      <c r="G334" s="190" t="s">
        <v>804</v>
      </c>
      <c r="H334" s="191">
        <v>1</v>
      </c>
      <c r="I334" s="192"/>
      <c r="J334" s="193">
        <f>ROUND(I334*H334,2)</f>
        <v>0</v>
      </c>
      <c r="K334" s="194"/>
      <c r="L334" s="39"/>
      <c r="M334" s="195" t="s">
        <v>1</v>
      </c>
      <c r="N334" s="196" t="s">
        <v>42</v>
      </c>
      <c r="O334" s="71"/>
      <c r="P334" s="197">
        <f>O334*H334</f>
        <v>0</v>
      </c>
      <c r="Q334" s="197">
        <v>0</v>
      </c>
      <c r="R334" s="197">
        <f>Q334*H334</f>
        <v>0</v>
      </c>
      <c r="S334" s="197">
        <v>0</v>
      </c>
      <c r="T334" s="19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9" t="s">
        <v>159</v>
      </c>
      <c r="AT334" s="199" t="s">
        <v>155</v>
      </c>
      <c r="AU334" s="199" t="s">
        <v>87</v>
      </c>
      <c r="AY334" s="17" t="s">
        <v>152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17" t="s">
        <v>85</v>
      </c>
      <c r="BK334" s="200">
        <f>ROUND(I334*H334,2)</f>
        <v>0</v>
      </c>
      <c r="BL334" s="17" t="s">
        <v>159</v>
      </c>
      <c r="BM334" s="199" t="s">
        <v>1185</v>
      </c>
    </row>
    <row r="335" spans="1:65" s="12" customFormat="1" ht="22.9" customHeight="1">
      <c r="B335" s="171"/>
      <c r="C335" s="172"/>
      <c r="D335" s="173" t="s">
        <v>76</v>
      </c>
      <c r="E335" s="185" t="s">
        <v>4149</v>
      </c>
      <c r="F335" s="185" t="s">
        <v>4150</v>
      </c>
      <c r="G335" s="172"/>
      <c r="H335" s="172"/>
      <c r="I335" s="175"/>
      <c r="J335" s="186">
        <f>BK335</f>
        <v>0</v>
      </c>
      <c r="K335" s="172"/>
      <c r="L335" s="177"/>
      <c r="M335" s="178"/>
      <c r="N335" s="179"/>
      <c r="O335" s="179"/>
      <c r="P335" s="180">
        <f>P336</f>
        <v>0</v>
      </c>
      <c r="Q335" s="179"/>
      <c r="R335" s="180">
        <f>R336</f>
        <v>0</v>
      </c>
      <c r="S335" s="179"/>
      <c r="T335" s="181">
        <f>T336</f>
        <v>0</v>
      </c>
      <c r="AR335" s="182" t="s">
        <v>85</v>
      </c>
      <c r="AT335" s="183" t="s">
        <v>76</v>
      </c>
      <c r="AU335" s="183" t="s">
        <v>85</v>
      </c>
      <c r="AY335" s="182" t="s">
        <v>152</v>
      </c>
      <c r="BK335" s="184">
        <f>BK336</f>
        <v>0</v>
      </c>
    </row>
    <row r="336" spans="1:65" s="2" customFormat="1" ht="16.5" customHeight="1">
      <c r="A336" s="34"/>
      <c r="B336" s="35"/>
      <c r="C336" s="187" t="s">
        <v>518</v>
      </c>
      <c r="D336" s="187" t="s">
        <v>155</v>
      </c>
      <c r="E336" s="188" t="s">
        <v>4254</v>
      </c>
      <c r="F336" s="189" t="s">
        <v>4255</v>
      </c>
      <c r="G336" s="190" t="s">
        <v>804</v>
      </c>
      <c r="H336" s="191">
        <v>1</v>
      </c>
      <c r="I336" s="192"/>
      <c r="J336" s="193">
        <f>ROUND(I336*H336,2)</f>
        <v>0</v>
      </c>
      <c r="K336" s="194"/>
      <c r="L336" s="39"/>
      <c r="M336" s="195" t="s">
        <v>1</v>
      </c>
      <c r="N336" s="196" t="s">
        <v>42</v>
      </c>
      <c r="O336" s="71"/>
      <c r="P336" s="197">
        <f>O336*H336</f>
        <v>0</v>
      </c>
      <c r="Q336" s="197">
        <v>0</v>
      </c>
      <c r="R336" s="197">
        <f>Q336*H336</f>
        <v>0</v>
      </c>
      <c r="S336" s="197">
        <v>0</v>
      </c>
      <c r="T336" s="19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9" t="s">
        <v>159</v>
      </c>
      <c r="AT336" s="199" t="s">
        <v>155</v>
      </c>
      <c r="AU336" s="199" t="s">
        <v>87</v>
      </c>
      <c r="AY336" s="17" t="s">
        <v>152</v>
      </c>
      <c r="BE336" s="200">
        <f>IF(N336="základní",J336,0)</f>
        <v>0</v>
      </c>
      <c r="BF336" s="200">
        <f>IF(N336="snížená",J336,0)</f>
        <v>0</v>
      </c>
      <c r="BG336" s="200">
        <f>IF(N336="zákl. přenesená",J336,0)</f>
        <v>0</v>
      </c>
      <c r="BH336" s="200">
        <f>IF(N336="sníž. přenesená",J336,0)</f>
        <v>0</v>
      </c>
      <c r="BI336" s="200">
        <f>IF(N336="nulová",J336,0)</f>
        <v>0</v>
      </c>
      <c r="BJ336" s="17" t="s">
        <v>85</v>
      </c>
      <c r="BK336" s="200">
        <f>ROUND(I336*H336,2)</f>
        <v>0</v>
      </c>
      <c r="BL336" s="17" t="s">
        <v>159</v>
      </c>
      <c r="BM336" s="199" t="s">
        <v>1198</v>
      </c>
    </row>
    <row r="337" spans="1:65" s="12" customFormat="1" ht="22.9" customHeight="1">
      <c r="B337" s="171"/>
      <c r="C337" s="172"/>
      <c r="D337" s="173" t="s">
        <v>76</v>
      </c>
      <c r="E337" s="185" t="s">
        <v>4165</v>
      </c>
      <c r="F337" s="185" t="s">
        <v>4166</v>
      </c>
      <c r="G337" s="172"/>
      <c r="H337" s="172"/>
      <c r="I337" s="175"/>
      <c r="J337" s="186">
        <f>BK337</f>
        <v>0</v>
      </c>
      <c r="K337" s="172"/>
      <c r="L337" s="177"/>
      <c r="M337" s="178"/>
      <c r="N337" s="179"/>
      <c r="O337" s="179"/>
      <c r="P337" s="180">
        <f>P338</f>
        <v>0</v>
      </c>
      <c r="Q337" s="179"/>
      <c r="R337" s="180">
        <f>R338</f>
        <v>0</v>
      </c>
      <c r="S337" s="179"/>
      <c r="T337" s="181">
        <f>T338</f>
        <v>0</v>
      </c>
      <c r="AR337" s="182" t="s">
        <v>85</v>
      </c>
      <c r="AT337" s="183" t="s">
        <v>76</v>
      </c>
      <c r="AU337" s="183" t="s">
        <v>85</v>
      </c>
      <c r="AY337" s="182" t="s">
        <v>152</v>
      </c>
      <c r="BK337" s="184">
        <f>BK338</f>
        <v>0</v>
      </c>
    </row>
    <row r="338" spans="1:65" s="2" customFormat="1" ht="16.5" customHeight="1">
      <c r="A338" s="34"/>
      <c r="B338" s="35"/>
      <c r="C338" s="187" t="s">
        <v>522</v>
      </c>
      <c r="D338" s="187" t="s">
        <v>155</v>
      </c>
      <c r="E338" s="188" t="s">
        <v>4167</v>
      </c>
      <c r="F338" s="189" t="s">
        <v>4168</v>
      </c>
      <c r="G338" s="190" t="s">
        <v>804</v>
      </c>
      <c r="H338" s="191">
        <v>6</v>
      </c>
      <c r="I338" s="192"/>
      <c r="J338" s="193">
        <f>ROUND(I338*H338,2)</f>
        <v>0</v>
      </c>
      <c r="K338" s="194"/>
      <c r="L338" s="39"/>
      <c r="M338" s="195" t="s">
        <v>1</v>
      </c>
      <c r="N338" s="196" t="s">
        <v>42</v>
      </c>
      <c r="O338" s="71"/>
      <c r="P338" s="197">
        <f>O338*H338</f>
        <v>0</v>
      </c>
      <c r="Q338" s="197">
        <v>0</v>
      </c>
      <c r="R338" s="197">
        <f>Q338*H338</f>
        <v>0</v>
      </c>
      <c r="S338" s="197">
        <v>0</v>
      </c>
      <c r="T338" s="19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9" t="s">
        <v>159</v>
      </c>
      <c r="AT338" s="199" t="s">
        <v>155</v>
      </c>
      <c r="AU338" s="199" t="s">
        <v>87</v>
      </c>
      <c r="AY338" s="17" t="s">
        <v>152</v>
      </c>
      <c r="BE338" s="200">
        <f>IF(N338="základní",J338,0)</f>
        <v>0</v>
      </c>
      <c r="BF338" s="200">
        <f>IF(N338="snížená",J338,0)</f>
        <v>0</v>
      </c>
      <c r="BG338" s="200">
        <f>IF(N338="zákl. přenesená",J338,0)</f>
        <v>0</v>
      </c>
      <c r="BH338" s="200">
        <f>IF(N338="sníž. přenesená",J338,0)</f>
        <v>0</v>
      </c>
      <c r="BI338" s="200">
        <f>IF(N338="nulová",J338,0)</f>
        <v>0</v>
      </c>
      <c r="BJ338" s="17" t="s">
        <v>85</v>
      </c>
      <c r="BK338" s="200">
        <f>ROUND(I338*H338,2)</f>
        <v>0</v>
      </c>
      <c r="BL338" s="17" t="s">
        <v>159</v>
      </c>
      <c r="BM338" s="199" t="s">
        <v>1208</v>
      </c>
    </row>
    <row r="339" spans="1:65" s="12" customFormat="1" ht="22.9" customHeight="1">
      <c r="B339" s="171"/>
      <c r="C339" s="172"/>
      <c r="D339" s="173" t="s">
        <v>76</v>
      </c>
      <c r="E339" s="185" t="s">
        <v>4177</v>
      </c>
      <c r="F339" s="185" t="s">
        <v>4178</v>
      </c>
      <c r="G339" s="172"/>
      <c r="H339" s="172"/>
      <c r="I339" s="175"/>
      <c r="J339" s="186">
        <f>BK339</f>
        <v>0</v>
      </c>
      <c r="K339" s="172"/>
      <c r="L339" s="177"/>
      <c r="M339" s="178"/>
      <c r="N339" s="179"/>
      <c r="O339" s="179"/>
      <c r="P339" s="180">
        <f>SUM(P340:P341)</f>
        <v>0</v>
      </c>
      <c r="Q339" s="179"/>
      <c r="R339" s="180">
        <f>SUM(R340:R341)</f>
        <v>0</v>
      </c>
      <c r="S339" s="179"/>
      <c r="T339" s="181">
        <f>SUM(T340:T341)</f>
        <v>0</v>
      </c>
      <c r="AR339" s="182" t="s">
        <v>85</v>
      </c>
      <c r="AT339" s="183" t="s">
        <v>76</v>
      </c>
      <c r="AU339" s="183" t="s">
        <v>85</v>
      </c>
      <c r="AY339" s="182" t="s">
        <v>152</v>
      </c>
      <c r="BK339" s="184">
        <f>SUM(BK340:BK341)</f>
        <v>0</v>
      </c>
    </row>
    <row r="340" spans="1:65" s="2" customFormat="1" ht="24.2" customHeight="1">
      <c r="A340" s="34"/>
      <c r="B340" s="35"/>
      <c r="C340" s="187" t="s">
        <v>528</v>
      </c>
      <c r="D340" s="187" t="s">
        <v>155</v>
      </c>
      <c r="E340" s="188" t="s">
        <v>4225</v>
      </c>
      <c r="F340" s="189" t="s">
        <v>4226</v>
      </c>
      <c r="G340" s="190" t="s">
        <v>804</v>
      </c>
      <c r="H340" s="191">
        <v>3</v>
      </c>
      <c r="I340" s="192"/>
      <c r="J340" s="193">
        <f>ROUND(I340*H340,2)</f>
        <v>0</v>
      </c>
      <c r="K340" s="194"/>
      <c r="L340" s="39"/>
      <c r="M340" s="195" t="s">
        <v>1</v>
      </c>
      <c r="N340" s="196" t="s">
        <v>42</v>
      </c>
      <c r="O340" s="71"/>
      <c r="P340" s="197">
        <f>O340*H340</f>
        <v>0</v>
      </c>
      <c r="Q340" s="197">
        <v>0</v>
      </c>
      <c r="R340" s="197">
        <f>Q340*H340</f>
        <v>0</v>
      </c>
      <c r="S340" s="197">
        <v>0</v>
      </c>
      <c r="T340" s="19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9" t="s">
        <v>159</v>
      </c>
      <c r="AT340" s="199" t="s">
        <v>155</v>
      </c>
      <c r="AU340" s="199" t="s">
        <v>87</v>
      </c>
      <c r="AY340" s="17" t="s">
        <v>152</v>
      </c>
      <c r="BE340" s="200">
        <f>IF(N340="základní",J340,0)</f>
        <v>0</v>
      </c>
      <c r="BF340" s="200">
        <f>IF(N340="snížená",J340,0)</f>
        <v>0</v>
      </c>
      <c r="BG340" s="200">
        <f>IF(N340="zákl. přenesená",J340,0)</f>
        <v>0</v>
      </c>
      <c r="BH340" s="200">
        <f>IF(N340="sníž. přenesená",J340,0)</f>
        <v>0</v>
      </c>
      <c r="BI340" s="200">
        <f>IF(N340="nulová",J340,0)</f>
        <v>0</v>
      </c>
      <c r="BJ340" s="17" t="s">
        <v>85</v>
      </c>
      <c r="BK340" s="200">
        <f>ROUND(I340*H340,2)</f>
        <v>0</v>
      </c>
      <c r="BL340" s="17" t="s">
        <v>159</v>
      </c>
      <c r="BM340" s="199" t="s">
        <v>1219</v>
      </c>
    </row>
    <row r="341" spans="1:65" s="2" customFormat="1" ht="24.2" customHeight="1">
      <c r="A341" s="34"/>
      <c r="B341" s="35"/>
      <c r="C341" s="187" t="s">
        <v>533</v>
      </c>
      <c r="D341" s="187" t="s">
        <v>155</v>
      </c>
      <c r="E341" s="188" t="s">
        <v>4181</v>
      </c>
      <c r="F341" s="189" t="s">
        <v>4182</v>
      </c>
      <c r="G341" s="190" t="s">
        <v>804</v>
      </c>
      <c r="H341" s="191">
        <v>2</v>
      </c>
      <c r="I341" s="192"/>
      <c r="J341" s="193">
        <f>ROUND(I341*H341,2)</f>
        <v>0</v>
      </c>
      <c r="K341" s="194"/>
      <c r="L341" s="39"/>
      <c r="M341" s="195" t="s">
        <v>1</v>
      </c>
      <c r="N341" s="196" t="s">
        <v>42</v>
      </c>
      <c r="O341" s="71"/>
      <c r="P341" s="197">
        <f>O341*H341</f>
        <v>0</v>
      </c>
      <c r="Q341" s="197">
        <v>0</v>
      </c>
      <c r="R341" s="197">
        <f>Q341*H341</f>
        <v>0</v>
      </c>
      <c r="S341" s="197">
        <v>0</v>
      </c>
      <c r="T341" s="19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159</v>
      </c>
      <c r="AT341" s="199" t="s">
        <v>155</v>
      </c>
      <c r="AU341" s="199" t="s">
        <v>87</v>
      </c>
      <c r="AY341" s="17" t="s">
        <v>152</v>
      </c>
      <c r="BE341" s="200">
        <f>IF(N341="základní",J341,0)</f>
        <v>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7" t="s">
        <v>85</v>
      </c>
      <c r="BK341" s="200">
        <f>ROUND(I341*H341,2)</f>
        <v>0</v>
      </c>
      <c r="BL341" s="17" t="s">
        <v>159</v>
      </c>
      <c r="BM341" s="199" t="s">
        <v>1228</v>
      </c>
    </row>
    <row r="342" spans="1:65" s="12" customFormat="1" ht="22.9" customHeight="1">
      <c r="B342" s="171"/>
      <c r="C342" s="172"/>
      <c r="D342" s="173" t="s">
        <v>76</v>
      </c>
      <c r="E342" s="185" t="s">
        <v>4201</v>
      </c>
      <c r="F342" s="185" t="s">
        <v>4202</v>
      </c>
      <c r="G342" s="172"/>
      <c r="H342" s="172"/>
      <c r="I342" s="175"/>
      <c r="J342" s="186">
        <f>BK342</f>
        <v>0</v>
      </c>
      <c r="K342" s="172"/>
      <c r="L342" s="177"/>
      <c r="M342" s="178"/>
      <c r="N342" s="179"/>
      <c r="O342" s="179"/>
      <c r="P342" s="180">
        <f>P343</f>
        <v>0</v>
      </c>
      <c r="Q342" s="179"/>
      <c r="R342" s="180">
        <f>R343</f>
        <v>0</v>
      </c>
      <c r="S342" s="179"/>
      <c r="T342" s="181">
        <f>T343</f>
        <v>0</v>
      </c>
      <c r="AR342" s="182" t="s">
        <v>85</v>
      </c>
      <c r="AT342" s="183" t="s">
        <v>76</v>
      </c>
      <c r="AU342" s="183" t="s">
        <v>85</v>
      </c>
      <c r="AY342" s="182" t="s">
        <v>152</v>
      </c>
      <c r="BK342" s="184">
        <f>BK343</f>
        <v>0</v>
      </c>
    </row>
    <row r="343" spans="1:65" s="2" customFormat="1" ht="16.5" customHeight="1">
      <c r="A343" s="34"/>
      <c r="B343" s="35"/>
      <c r="C343" s="187" t="s">
        <v>537</v>
      </c>
      <c r="D343" s="187" t="s">
        <v>155</v>
      </c>
      <c r="E343" s="188" t="s">
        <v>4203</v>
      </c>
      <c r="F343" s="189" t="s">
        <v>4204</v>
      </c>
      <c r="G343" s="190" t="s">
        <v>804</v>
      </c>
      <c r="H343" s="191">
        <v>1</v>
      </c>
      <c r="I343" s="192"/>
      <c r="J343" s="193">
        <f>ROUND(I343*H343,2)</f>
        <v>0</v>
      </c>
      <c r="K343" s="194"/>
      <c r="L343" s="39"/>
      <c r="M343" s="195" t="s">
        <v>1</v>
      </c>
      <c r="N343" s="196" t="s">
        <v>42</v>
      </c>
      <c r="O343" s="71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9" t="s">
        <v>159</v>
      </c>
      <c r="AT343" s="199" t="s">
        <v>155</v>
      </c>
      <c r="AU343" s="199" t="s">
        <v>87</v>
      </c>
      <c r="AY343" s="17" t="s">
        <v>152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7" t="s">
        <v>85</v>
      </c>
      <c r="BK343" s="200">
        <f>ROUND(I343*H343,2)</f>
        <v>0</v>
      </c>
      <c r="BL343" s="17" t="s">
        <v>159</v>
      </c>
      <c r="BM343" s="199" t="s">
        <v>1236</v>
      </c>
    </row>
    <row r="344" spans="1:65" s="12" customFormat="1" ht="22.9" customHeight="1">
      <c r="B344" s="171"/>
      <c r="C344" s="172"/>
      <c r="D344" s="173" t="s">
        <v>76</v>
      </c>
      <c r="E344" s="185" t="s">
        <v>4207</v>
      </c>
      <c r="F344" s="185" t="s">
        <v>4208</v>
      </c>
      <c r="G344" s="172"/>
      <c r="H344" s="172"/>
      <c r="I344" s="175"/>
      <c r="J344" s="186">
        <f>BK344</f>
        <v>0</v>
      </c>
      <c r="K344" s="172"/>
      <c r="L344" s="177"/>
      <c r="M344" s="178"/>
      <c r="N344" s="179"/>
      <c r="O344" s="179"/>
      <c r="P344" s="180">
        <f>P345</f>
        <v>0</v>
      </c>
      <c r="Q344" s="179"/>
      <c r="R344" s="180">
        <f>R345</f>
        <v>0</v>
      </c>
      <c r="S344" s="179"/>
      <c r="T344" s="181">
        <f>T345</f>
        <v>0</v>
      </c>
      <c r="AR344" s="182" t="s">
        <v>85</v>
      </c>
      <c r="AT344" s="183" t="s">
        <v>76</v>
      </c>
      <c r="AU344" s="183" t="s">
        <v>85</v>
      </c>
      <c r="AY344" s="182" t="s">
        <v>152</v>
      </c>
      <c r="BK344" s="184">
        <f>BK345</f>
        <v>0</v>
      </c>
    </row>
    <row r="345" spans="1:65" s="2" customFormat="1" ht="24.2" customHeight="1">
      <c r="A345" s="34"/>
      <c r="B345" s="35"/>
      <c r="C345" s="187" t="s">
        <v>541</v>
      </c>
      <c r="D345" s="187" t="s">
        <v>155</v>
      </c>
      <c r="E345" s="188" t="s">
        <v>4256</v>
      </c>
      <c r="F345" s="189" t="s">
        <v>4210</v>
      </c>
      <c r="G345" s="190" t="s">
        <v>178</v>
      </c>
      <c r="H345" s="191">
        <v>1</v>
      </c>
      <c r="I345" s="192"/>
      <c r="J345" s="193">
        <f>ROUND(I345*H345,2)</f>
        <v>0</v>
      </c>
      <c r="K345" s="194"/>
      <c r="L345" s="39"/>
      <c r="M345" s="195" t="s">
        <v>1</v>
      </c>
      <c r="N345" s="196" t="s">
        <v>42</v>
      </c>
      <c r="O345" s="71"/>
      <c r="P345" s="197">
        <f>O345*H345</f>
        <v>0</v>
      </c>
      <c r="Q345" s="197">
        <v>0</v>
      </c>
      <c r="R345" s="197">
        <f>Q345*H345</f>
        <v>0</v>
      </c>
      <c r="S345" s="197">
        <v>0</v>
      </c>
      <c r="T345" s="19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9" t="s">
        <v>159</v>
      </c>
      <c r="AT345" s="199" t="s">
        <v>155</v>
      </c>
      <c r="AU345" s="199" t="s">
        <v>87</v>
      </c>
      <c r="AY345" s="17" t="s">
        <v>152</v>
      </c>
      <c r="BE345" s="200">
        <f>IF(N345="základní",J345,0)</f>
        <v>0</v>
      </c>
      <c r="BF345" s="200">
        <f>IF(N345="snížená",J345,0)</f>
        <v>0</v>
      </c>
      <c r="BG345" s="200">
        <f>IF(N345="zákl. přenesená",J345,0)</f>
        <v>0</v>
      </c>
      <c r="BH345" s="200">
        <f>IF(N345="sníž. přenesená",J345,0)</f>
        <v>0</v>
      </c>
      <c r="BI345" s="200">
        <f>IF(N345="nulová",J345,0)</f>
        <v>0</v>
      </c>
      <c r="BJ345" s="17" t="s">
        <v>85</v>
      </c>
      <c r="BK345" s="200">
        <f>ROUND(I345*H345,2)</f>
        <v>0</v>
      </c>
      <c r="BL345" s="17" t="s">
        <v>159</v>
      </c>
      <c r="BM345" s="199" t="s">
        <v>1244</v>
      </c>
    </row>
    <row r="346" spans="1:65" s="12" customFormat="1" ht="22.9" customHeight="1">
      <c r="B346" s="171"/>
      <c r="C346" s="172"/>
      <c r="D346" s="173" t="s">
        <v>76</v>
      </c>
      <c r="E346" s="185" t="s">
        <v>4211</v>
      </c>
      <c r="F346" s="185" t="s">
        <v>4212</v>
      </c>
      <c r="G346" s="172"/>
      <c r="H346" s="172"/>
      <c r="I346" s="175"/>
      <c r="J346" s="186">
        <f>BK346</f>
        <v>0</v>
      </c>
      <c r="K346" s="172"/>
      <c r="L346" s="177"/>
      <c r="M346" s="178"/>
      <c r="N346" s="179"/>
      <c r="O346" s="179"/>
      <c r="P346" s="180">
        <f>P347</f>
        <v>0</v>
      </c>
      <c r="Q346" s="179"/>
      <c r="R346" s="180">
        <f>R347</f>
        <v>0</v>
      </c>
      <c r="S346" s="179"/>
      <c r="T346" s="181">
        <f>T347</f>
        <v>0</v>
      </c>
      <c r="AR346" s="182" t="s">
        <v>85</v>
      </c>
      <c r="AT346" s="183" t="s">
        <v>76</v>
      </c>
      <c r="AU346" s="183" t="s">
        <v>85</v>
      </c>
      <c r="AY346" s="182" t="s">
        <v>152</v>
      </c>
      <c r="BK346" s="184">
        <f>BK347</f>
        <v>0</v>
      </c>
    </row>
    <row r="347" spans="1:65" s="2" customFormat="1" ht="16.5" customHeight="1">
      <c r="A347" s="34"/>
      <c r="B347" s="35"/>
      <c r="C347" s="187" t="s">
        <v>547</v>
      </c>
      <c r="D347" s="187" t="s">
        <v>155</v>
      </c>
      <c r="E347" s="188" t="s">
        <v>4213</v>
      </c>
      <c r="F347" s="189" t="s">
        <v>4214</v>
      </c>
      <c r="G347" s="190" t="s">
        <v>198</v>
      </c>
      <c r="H347" s="191">
        <v>8</v>
      </c>
      <c r="I347" s="192"/>
      <c r="J347" s="193">
        <f>ROUND(I347*H347,2)</f>
        <v>0</v>
      </c>
      <c r="K347" s="194"/>
      <c r="L347" s="39"/>
      <c r="M347" s="195" t="s">
        <v>1</v>
      </c>
      <c r="N347" s="196" t="s">
        <v>42</v>
      </c>
      <c r="O347" s="71"/>
      <c r="P347" s="197">
        <f>O347*H347</f>
        <v>0</v>
      </c>
      <c r="Q347" s="197">
        <v>0</v>
      </c>
      <c r="R347" s="197">
        <f>Q347*H347</f>
        <v>0</v>
      </c>
      <c r="S347" s="197">
        <v>0</v>
      </c>
      <c r="T347" s="19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9" t="s">
        <v>159</v>
      </c>
      <c r="AT347" s="199" t="s">
        <v>155</v>
      </c>
      <c r="AU347" s="199" t="s">
        <v>87</v>
      </c>
      <c r="AY347" s="17" t="s">
        <v>152</v>
      </c>
      <c r="BE347" s="200">
        <f>IF(N347="základní",J347,0)</f>
        <v>0</v>
      </c>
      <c r="BF347" s="200">
        <f>IF(N347="snížená",J347,0)</f>
        <v>0</v>
      </c>
      <c r="BG347" s="200">
        <f>IF(N347="zákl. přenesená",J347,0)</f>
        <v>0</v>
      </c>
      <c r="BH347" s="200">
        <f>IF(N347="sníž. přenesená",J347,0)</f>
        <v>0</v>
      </c>
      <c r="BI347" s="200">
        <f>IF(N347="nulová",J347,0)</f>
        <v>0</v>
      </c>
      <c r="BJ347" s="17" t="s">
        <v>85</v>
      </c>
      <c r="BK347" s="200">
        <f>ROUND(I347*H347,2)</f>
        <v>0</v>
      </c>
      <c r="BL347" s="17" t="s">
        <v>159</v>
      </c>
      <c r="BM347" s="199" t="s">
        <v>2195</v>
      </c>
    </row>
    <row r="348" spans="1:65" s="12" customFormat="1" ht="22.9" customHeight="1">
      <c r="B348" s="171"/>
      <c r="C348" s="172"/>
      <c r="D348" s="173" t="s">
        <v>76</v>
      </c>
      <c r="E348" s="185" t="s">
        <v>4193</v>
      </c>
      <c r="F348" s="185" t="s">
        <v>4194</v>
      </c>
      <c r="G348" s="172"/>
      <c r="H348" s="172"/>
      <c r="I348" s="175"/>
      <c r="J348" s="186">
        <f>BK348</f>
        <v>0</v>
      </c>
      <c r="K348" s="172"/>
      <c r="L348" s="177"/>
      <c r="M348" s="178"/>
      <c r="N348" s="179"/>
      <c r="O348" s="179"/>
      <c r="P348" s="180">
        <f>P349</f>
        <v>0</v>
      </c>
      <c r="Q348" s="179"/>
      <c r="R348" s="180">
        <f>R349</f>
        <v>0</v>
      </c>
      <c r="S348" s="179"/>
      <c r="T348" s="181">
        <f>T349</f>
        <v>0</v>
      </c>
      <c r="AR348" s="182" t="s">
        <v>85</v>
      </c>
      <c r="AT348" s="183" t="s">
        <v>76</v>
      </c>
      <c r="AU348" s="183" t="s">
        <v>85</v>
      </c>
      <c r="AY348" s="182" t="s">
        <v>152</v>
      </c>
      <c r="BK348" s="184">
        <f>BK349</f>
        <v>0</v>
      </c>
    </row>
    <row r="349" spans="1:65" s="2" customFormat="1" ht="21.75" customHeight="1">
      <c r="A349" s="34"/>
      <c r="B349" s="35"/>
      <c r="C349" s="187" t="s">
        <v>553</v>
      </c>
      <c r="D349" s="187" t="s">
        <v>155</v>
      </c>
      <c r="E349" s="188" t="s">
        <v>4195</v>
      </c>
      <c r="F349" s="189" t="s">
        <v>4196</v>
      </c>
      <c r="G349" s="190" t="s">
        <v>804</v>
      </c>
      <c r="H349" s="191">
        <v>1</v>
      </c>
      <c r="I349" s="192"/>
      <c r="J349" s="193">
        <f>ROUND(I349*H349,2)</f>
        <v>0</v>
      </c>
      <c r="K349" s="194"/>
      <c r="L349" s="39"/>
      <c r="M349" s="195" t="s">
        <v>1</v>
      </c>
      <c r="N349" s="196" t="s">
        <v>42</v>
      </c>
      <c r="O349" s="71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9" t="s">
        <v>159</v>
      </c>
      <c r="AT349" s="199" t="s">
        <v>155</v>
      </c>
      <c r="AU349" s="199" t="s">
        <v>87</v>
      </c>
      <c r="AY349" s="17" t="s">
        <v>152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7" t="s">
        <v>85</v>
      </c>
      <c r="BK349" s="200">
        <f>ROUND(I349*H349,2)</f>
        <v>0</v>
      </c>
      <c r="BL349" s="17" t="s">
        <v>159</v>
      </c>
      <c r="BM349" s="199" t="s">
        <v>2207</v>
      </c>
    </row>
    <row r="350" spans="1:65" s="12" customFormat="1" ht="25.9" customHeight="1">
      <c r="B350" s="171"/>
      <c r="C350" s="172"/>
      <c r="D350" s="173" t="s">
        <v>76</v>
      </c>
      <c r="E350" s="174" t="s">
        <v>4257</v>
      </c>
      <c r="F350" s="174" t="s">
        <v>4258</v>
      </c>
      <c r="G350" s="172"/>
      <c r="H350" s="172"/>
      <c r="I350" s="175"/>
      <c r="J350" s="176">
        <f>BK350</f>
        <v>0</v>
      </c>
      <c r="K350" s="172"/>
      <c r="L350" s="177"/>
      <c r="M350" s="178"/>
      <c r="N350" s="179"/>
      <c r="O350" s="179"/>
      <c r="P350" s="180">
        <f>P351+P353+P355+P358+P361+P363+P365</f>
        <v>0</v>
      </c>
      <c r="Q350" s="179"/>
      <c r="R350" s="180">
        <f>R351+R353+R355+R358+R361+R363+R365</f>
        <v>0</v>
      </c>
      <c r="S350" s="179"/>
      <c r="T350" s="181">
        <f>T351+T353+T355+T358+T361+T363+T365</f>
        <v>0</v>
      </c>
      <c r="AR350" s="182" t="s">
        <v>85</v>
      </c>
      <c r="AT350" s="183" t="s">
        <v>76</v>
      </c>
      <c r="AU350" s="183" t="s">
        <v>77</v>
      </c>
      <c r="AY350" s="182" t="s">
        <v>152</v>
      </c>
      <c r="BK350" s="184">
        <f>BK351+BK353+BK355+BK358+BK361+BK363+BK365</f>
        <v>0</v>
      </c>
    </row>
    <row r="351" spans="1:65" s="12" customFormat="1" ht="22.9" customHeight="1">
      <c r="B351" s="171"/>
      <c r="C351" s="172"/>
      <c r="D351" s="173" t="s">
        <v>76</v>
      </c>
      <c r="E351" s="185" t="s">
        <v>4250</v>
      </c>
      <c r="F351" s="185" t="s">
        <v>4251</v>
      </c>
      <c r="G351" s="172"/>
      <c r="H351" s="172"/>
      <c r="I351" s="175"/>
      <c r="J351" s="186">
        <f>BK351</f>
        <v>0</v>
      </c>
      <c r="K351" s="172"/>
      <c r="L351" s="177"/>
      <c r="M351" s="178"/>
      <c r="N351" s="179"/>
      <c r="O351" s="179"/>
      <c r="P351" s="180">
        <f>P352</f>
        <v>0</v>
      </c>
      <c r="Q351" s="179"/>
      <c r="R351" s="180">
        <f>R352</f>
        <v>0</v>
      </c>
      <c r="S351" s="179"/>
      <c r="T351" s="181">
        <f>T352</f>
        <v>0</v>
      </c>
      <c r="AR351" s="182" t="s">
        <v>85</v>
      </c>
      <c r="AT351" s="183" t="s">
        <v>76</v>
      </c>
      <c r="AU351" s="183" t="s">
        <v>85</v>
      </c>
      <c r="AY351" s="182" t="s">
        <v>152</v>
      </c>
      <c r="BK351" s="184">
        <f>BK352</f>
        <v>0</v>
      </c>
    </row>
    <row r="352" spans="1:65" s="2" customFormat="1" ht="24.2" customHeight="1">
      <c r="A352" s="34"/>
      <c r="B352" s="35"/>
      <c r="C352" s="187" t="s">
        <v>557</v>
      </c>
      <c r="D352" s="187" t="s">
        <v>155</v>
      </c>
      <c r="E352" s="188" t="s">
        <v>4252</v>
      </c>
      <c r="F352" s="189" t="s">
        <v>4253</v>
      </c>
      <c r="G352" s="190" t="s">
        <v>804</v>
      </c>
      <c r="H352" s="191">
        <v>1</v>
      </c>
      <c r="I352" s="192"/>
      <c r="J352" s="193">
        <f>ROUND(I352*H352,2)</f>
        <v>0</v>
      </c>
      <c r="K352" s="194"/>
      <c r="L352" s="39"/>
      <c r="M352" s="195" t="s">
        <v>1</v>
      </c>
      <c r="N352" s="196" t="s">
        <v>42</v>
      </c>
      <c r="O352" s="71"/>
      <c r="P352" s="197">
        <f>O352*H352</f>
        <v>0</v>
      </c>
      <c r="Q352" s="197">
        <v>0</v>
      </c>
      <c r="R352" s="197">
        <f>Q352*H352</f>
        <v>0</v>
      </c>
      <c r="S352" s="197">
        <v>0</v>
      </c>
      <c r="T352" s="19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9" t="s">
        <v>159</v>
      </c>
      <c r="AT352" s="199" t="s">
        <v>155</v>
      </c>
      <c r="AU352" s="199" t="s">
        <v>87</v>
      </c>
      <c r="AY352" s="17" t="s">
        <v>152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7" t="s">
        <v>85</v>
      </c>
      <c r="BK352" s="200">
        <f>ROUND(I352*H352,2)</f>
        <v>0</v>
      </c>
      <c r="BL352" s="17" t="s">
        <v>159</v>
      </c>
      <c r="BM352" s="199" t="s">
        <v>2217</v>
      </c>
    </row>
    <row r="353" spans="1:65" s="12" customFormat="1" ht="22.9" customHeight="1">
      <c r="B353" s="171"/>
      <c r="C353" s="172"/>
      <c r="D353" s="173" t="s">
        <v>76</v>
      </c>
      <c r="E353" s="185" t="s">
        <v>4149</v>
      </c>
      <c r="F353" s="185" t="s">
        <v>4150</v>
      </c>
      <c r="G353" s="172"/>
      <c r="H353" s="172"/>
      <c r="I353" s="175"/>
      <c r="J353" s="186">
        <f>BK353</f>
        <v>0</v>
      </c>
      <c r="K353" s="172"/>
      <c r="L353" s="177"/>
      <c r="M353" s="178"/>
      <c r="N353" s="179"/>
      <c r="O353" s="179"/>
      <c r="P353" s="180">
        <f>P354</f>
        <v>0</v>
      </c>
      <c r="Q353" s="179"/>
      <c r="R353" s="180">
        <f>R354</f>
        <v>0</v>
      </c>
      <c r="S353" s="179"/>
      <c r="T353" s="181">
        <f>T354</f>
        <v>0</v>
      </c>
      <c r="AR353" s="182" t="s">
        <v>85</v>
      </c>
      <c r="AT353" s="183" t="s">
        <v>76</v>
      </c>
      <c r="AU353" s="183" t="s">
        <v>85</v>
      </c>
      <c r="AY353" s="182" t="s">
        <v>152</v>
      </c>
      <c r="BK353" s="184">
        <f>BK354</f>
        <v>0</v>
      </c>
    </row>
    <row r="354" spans="1:65" s="2" customFormat="1" ht="16.5" customHeight="1">
      <c r="A354" s="34"/>
      <c r="B354" s="35"/>
      <c r="C354" s="187" t="s">
        <v>563</v>
      </c>
      <c r="D354" s="187" t="s">
        <v>155</v>
      </c>
      <c r="E354" s="188" t="s">
        <v>4254</v>
      </c>
      <c r="F354" s="189" t="s">
        <v>4255</v>
      </c>
      <c r="G354" s="190" t="s">
        <v>804</v>
      </c>
      <c r="H354" s="191">
        <v>1</v>
      </c>
      <c r="I354" s="192"/>
      <c r="J354" s="193">
        <f>ROUND(I354*H354,2)</f>
        <v>0</v>
      </c>
      <c r="K354" s="194"/>
      <c r="L354" s="39"/>
      <c r="M354" s="195" t="s">
        <v>1</v>
      </c>
      <c r="N354" s="196" t="s">
        <v>42</v>
      </c>
      <c r="O354" s="71"/>
      <c r="P354" s="197">
        <f>O354*H354</f>
        <v>0</v>
      </c>
      <c r="Q354" s="197">
        <v>0</v>
      </c>
      <c r="R354" s="197">
        <f>Q354*H354</f>
        <v>0</v>
      </c>
      <c r="S354" s="197">
        <v>0</v>
      </c>
      <c r="T354" s="19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9" t="s">
        <v>159</v>
      </c>
      <c r="AT354" s="199" t="s">
        <v>155</v>
      </c>
      <c r="AU354" s="199" t="s">
        <v>87</v>
      </c>
      <c r="AY354" s="17" t="s">
        <v>152</v>
      </c>
      <c r="BE354" s="200">
        <f>IF(N354="základní",J354,0)</f>
        <v>0</v>
      </c>
      <c r="BF354" s="200">
        <f>IF(N354="snížená",J354,0)</f>
        <v>0</v>
      </c>
      <c r="BG354" s="200">
        <f>IF(N354="zákl. přenesená",J354,0)</f>
        <v>0</v>
      </c>
      <c r="BH354" s="200">
        <f>IF(N354="sníž. přenesená",J354,0)</f>
        <v>0</v>
      </c>
      <c r="BI354" s="200">
        <f>IF(N354="nulová",J354,0)</f>
        <v>0</v>
      </c>
      <c r="BJ354" s="17" t="s">
        <v>85</v>
      </c>
      <c r="BK354" s="200">
        <f>ROUND(I354*H354,2)</f>
        <v>0</v>
      </c>
      <c r="BL354" s="17" t="s">
        <v>159</v>
      </c>
      <c r="BM354" s="199" t="s">
        <v>2227</v>
      </c>
    </row>
    <row r="355" spans="1:65" s="12" customFormat="1" ht="22.9" customHeight="1">
      <c r="B355" s="171"/>
      <c r="C355" s="172"/>
      <c r="D355" s="173" t="s">
        <v>76</v>
      </c>
      <c r="E355" s="185" t="s">
        <v>4177</v>
      </c>
      <c r="F355" s="185" t="s">
        <v>4178</v>
      </c>
      <c r="G355" s="172"/>
      <c r="H355" s="172"/>
      <c r="I355" s="175"/>
      <c r="J355" s="186">
        <f>BK355</f>
        <v>0</v>
      </c>
      <c r="K355" s="172"/>
      <c r="L355" s="177"/>
      <c r="M355" s="178"/>
      <c r="N355" s="179"/>
      <c r="O355" s="179"/>
      <c r="P355" s="180">
        <f>SUM(P356:P357)</f>
        <v>0</v>
      </c>
      <c r="Q355" s="179"/>
      <c r="R355" s="180">
        <f>SUM(R356:R357)</f>
        <v>0</v>
      </c>
      <c r="S355" s="179"/>
      <c r="T355" s="181">
        <f>SUM(T356:T357)</f>
        <v>0</v>
      </c>
      <c r="AR355" s="182" t="s">
        <v>85</v>
      </c>
      <c r="AT355" s="183" t="s">
        <v>76</v>
      </c>
      <c r="AU355" s="183" t="s">
        <v>85</v>
      </c>
      <c r="AY355" s="182" t="s">
        <v>152</v>
      </c>
      <c r="BK355" s="184">
        <f>SUM(BK356:BK357)</f>
        <v>0</v>
      </c>
    </row>
    <row r="356" spans="1:65" s="2" customFormat="1" ht="24.2" customHeight="1">
      <c r="A356" s="34"/>
      <c r="B356" s="35"/>
      <c r="C356" s="187" t="s">
        <v>568</v>
      </c>
      <c r="D356" s="187" t="s">
        <v>155</v>
      </c>
      <c r="E356" s="188" t="s">
        <v>4179</v>
      </c>
      <c r="F356" s="189" t="s">
        <v>4180</v>
      </c>
      <c r="G356" s="190" t="s">
        <v>804</v>
      </c>
      <c r="H356" s="191">
        <v>1</v>
      </c>
      <c r="I356" s="192"/>
      <c r="J356" s="193">
        <f>ROUND(I356*H356,2)</f>
        <v>0</v>
      </c>
      <c r="K356" s="194"/>
      <c r="L356" s="39"/>
      <c r="M356" s="195" t="s">
        <v>1</v>
      </c>
      <c r="N356" s="196" t="s">
        <v>42</v>
      </c>
      <c r="O356" s="71"/>
      <c r="P356" s="197">
        <f>O356*H356</f>
        <v>0</v>
      </c>
      <c r="Q356" s="197">
        <v>0</v>
      </c>
      <c r="R356" s="197">
        <f>Q356*H356</f>
        <v>0</v>
      </c>
      <c r="S356" s="197">
        <v>0</v>
      </c>
      <c r="T356" s="19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9" t="s">
        <v>159</v>
      </c>
      <c r="AT356" s="199" t="s">
        <v>155</v>
      </c>
      <c r="AU356" s="199" t="s">
        <v>87</v>
      </c>
      <c r="AY356" s="17" t="s">
        <v>152</v>
      </c>
      <c r="BE356" s="200">
        <f>IF(N356="základní",J356,0)</f>
        <v>0</v>
      </c>
      <c r="BF356" s="200">
        <f>IF(N356="snížená",J356,0)</f>
        <v>0</v>
      </c>
      <c r="BG356" s="200">
        <f>IF(N356="zákl. přenesená",J356,0)</f>
        <v>0</v>
      </c>
      <c r="BH356" s="200">
        <f>IF(N356="sníž. přenesená",J356,0)</f>
        <v>0</v>
      </c>
      <c r="BI356" s="200">
        <f>IF(N356="nulová",J356,0)</f>
        <v>0</v>
      </c>
      <c r="BJ356" s="17" t="s">
        <v>85</v>
      </c>
      <c r="BK356" s="200">
        <f>ROUND(I356*H356,2)</f>
        <v>0</v>
      </c>
      <c r="BL356" s="17" t="s">
        <v>159</v>
      </c>
      <c r="BM356" s="199" t="s">
        <v>2235</v>
      </c>
    </row>
    <row r="357" spans="1:65" s="2" customFormat="1" ht="24.2" customHeight="1">
      <c r="A357" s="34"/>
      <c r="B357" s="35"/>
      <c r="C357" s="187" t="s">
        <v>574</v>
      </c>
      <c r="D357" s="187" t="s">
        <v>155</v>
      </c>
      <c r="E357" s="188" t="s">
        <v>4181</v>
      </c>
      <c r="F357" s="189" t="s">
        <v>4182</v>
      </c>
      <c r="G357" s="190" t="s">
        <v>804</v>
      </c>
      <c r="H357" s="191">
        <v>5</v>
      </c>
      <c r="I357" s="192"/>
      <c r="J357" s="193">
        <f>ROUND(I357*H357,2)</f>
        <v>0</v>
      </c>
      <c r="K357" s="194"/>
      <c r="L357" s="39"/>
      <c r="M357" s="195" t="s">
        <v>1</v>
      </c>
      <c r="N357" s="196" t="s">
        <v>42</v>
      </c>
      <c r="O357" s="71"/>
      <c r="P357" s="197">
        <f>O357*H357</f>
        <v>0</v>
      </c>
      <c r="Q357" s="197">
        <v>0</v>
      </c>
      <c r="R357" s="197">
        <f>Q357*H357</f>
        <v>0</v>
      </c>
      <c r="S357" s="197">
        <v>0</v>
      </c>
      <c r="T357" s="19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9" t="s">
        <v>159</v>
      </c>
      <c r="AT357" s="199" t="s">
        <v>155</v>
      </c>
      <c r="AU357" s="199" t="s">
        <v>87</v>
      </c>
      <c r="AY357" s="17" t="s">
        <v>152</v>
      </c>
      <c r="BE357" s="200">
        <f>IF(N357="základní",J357,0)</f>
        <v>0</v>
      </c>
      <c r="BF357" s="200">
        <f>IF(N357="snížená",J357,0)</f>
        <v>0</v>
      </c>
      <c r="BG357" s="200">
        <f>IF(N357="zákl. přenesená",J357,0)</f>
        <v>0</v>
      </c>
      <c r="BH357" s="200">
        <f>IF(N357="sníž. přenesená",J357,0)</f>
        <v>0</v>
      </c>
      <c r="BI357" s="200">
        <f>IF(N357="nulová",J357,0)</f>
        <v>0</v>
      </c>
      <c r="BJ357" s="17" t="s">
        <v>85</v>
      </c>
      <c r="BK357" s="200">
        <f>ROUND(I357*H357,2)</f>
        <v>0</v>
      </c>
      <c r="BL357" s="17" t="s">
        <v>159</v>
      </c>
      <c r="BM357" s="199" t="s">
        <v>2243</v>
      </c>
    </row>
    <row r="358" spans="1:65" s="12" customFormat="1" ht="22.9" customHeight="1">
      <c r="B358" s="171"/>
      <c r="C358" s="172"/>
      <c r="D358" s="173" t="s">
        <v>76</v>
      </c>
      <c r="E358" s="185" t="s">
        <v>4165</v>
      </c>
      <c r="F358" s="185" t="s">
        <v>4166</v>
      </c>
      <c r="G358" s="172"/>
      <c r="H358" s="172"/>
      <c r="I358" s="175"/>
      <c r="J358" s="186">
        <f>BK358</f>
        <v>0</v>
      </c>
      <c r="K358" s="172"/>
      <c r="L358" s="177"/>
      <c r="M358" s="178"/>
      <c r="N358" s="179"/>
      <c r="O358" s="179"/>
      <c r="P358" s="180">
        <f>SUM(P359:P360)</f>
        <v>0</v>
      </c>
      <c r="Q358" s="179"/>
      <c r="R358" s="180">
        <f>SUM(R359:R360)</f>
        <v>0</v>
      </c>
      <c r="S358" s="179"/>
      <c r="T358" s="181">
        <f>SUM(T359:T360)</f>
        <v>0</v>
      </c>
      <c r="AR358" s="182" t="s">
        <v>85</v>
      </c>
      <c r="AT358" s="183" t="s">
        <v>76</v>
      </c>
      <c r="AU358" s="183" t="s">
        <v>85</v>
      </c>
      <c r="AY358" s="182" t="s">
        <v>152</v>
      </c>
      <c r="BK358" s="184">
        <f>SUM(BK359:BK360)</f>
        <v>0</v>
      </c>
    </row>
    <row r="359" spans="1:65" s="2" customFormat="1" ht="16.5" customHeight="1">
      <c r="A359" s="34"/>
      <c r="B359" s="35"/>
      <c r="C359" s="187" t="s">
        <v>578</v>
      </c>
      <c r="D359" s="187" t="s">
        <v>155</v>
      </c>
      <c r="E359" s="188" t="s">
        <v>4242</v>
      </c>
      <c r="F359" s="189" t="s">
        <v>4243</v>
      </c>
      <c r="G359" s="190" t="s">
        <v>804</v>
      </c>
      <c r="H359" s="191">
        <v>1</v>
      </c>
      <c r="I359" s="192"/>
      <c r="J359" s="193">
        <f>ROUND(I359*H359,2)</f>
        <v>0</v>
      </c>
      <c r="K359" s="194"/>
      <c r="L359" s="39"/>
      <c r="M359" s="195" t="s">
        <v>1</v>
      </c>
      <c r="N359" s="196" t="s">
        <v>42</v>
      </c>
      <c r="O359" s="71"/>
      <c r="P359" s="197">
        <f>O359*H359</f>
        <v>0</v>
      </c>
      <c r="Q359" s="197">
        <v>0</v>
      </c>
      <c r="R359" s="197">
        <f>Q359*H359</f>
        <v>0</v>
      </c>
      <c r="S359" s="197">
        <v>0</v>
      </c>
      <c r="T359" s="19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9" t="s">
        <v>159</v>
      </c>
      <c r="AT359" s="199" t="s">
        <v>155</v>
      </c>
      <c r="AU359" s="199" t="s">
        <v>87</v>
      </c>
      <c r="AY359" s="17" t="s">
        <v>152</v>
      </c>
      <c r="BE359" s="200">
        <f>IF(N359="základní",J359,0)</f>
        <v>0</v>
      </c>
      <c r="BF359" s="200">
        <f>IF(N359="snížená",J359,0)</f>
        <v>0</v>
      </c>
      <c r="BG359" s="200">
        <f>IF(N359="zákl. přenesená",J359,0)</f>
        <v>0</v>
      </c>
      <c r="BH359" s="200">
        <f>IF(N359="sníž. přenesená",J359,0)</f>
        <v>0</v>
      </c>
      <c r="BI359" s="200">
        <f>IF(N359="nulová",J359,0)</f>
        <v>0</v>
      </c>
      <c r="BJ359" s="17" t="s">
        <v>85</v>
      </c>
      <c r="BK359" s="200">
        <f>ROUND(I359*H359,2)</f>
        <v>0</v>
      </c>
      <c r="BL359" s="17" t="s">
        <v>159</v>
      </c>
      <c r="BM359" s="199" t="s">
        <v>4259</v>
      </c>
    </row>
    <row r="360" spans="1:65" s="2" customFormat="1" ht="16.5" customHeight="1">
      <c r="A360" s="34"/>
      <c r="B360" s="35"/>
      <c r="C360" s="187" t="s">
        <v>583</v>
      </c>
      <c r="D360" s="187" t="s">
        <v>155</v>
      </c>
      <c r="E360" s="188" t="s">
        <v>4169</v>
      </c>
      <c r="F360" s="189" t="s">
        <v>4170</v>
      </c>
      <c r="G360" s="190" t="s">
        <v>804</v>
      </c>
      <c r="H360" s="191">
        <v>2</v>
      </c>
      <c r="I360" s="192"/>
      <c r="J360" s="193">
        <f>ROUND(I360*H360,2)</f>
        <v>0</v>
      </c>
      <c r="K360" s="194"/>
      <c r="L360" s="39"/>
      <c r="M360" s="195" t="s">
        <v>1</v>
      </c>
      <c r="N360" s="196" t="s">
        <v>42</v>
      </c>
      <c r="O360" s="71"/>
      <c r="P360" s="197">
        <f>O360*H360</f>
        <v>0</v>
      </c>
      <c r="Q360" s="197">
        <v>0</v>
      </c>
      <c r="R360" s="197">
        <f>Q360*H360</f>
        <v>0</v>
      </c>
      <c r="S360" s="197">
        <v>0</v>
      </c>
      <c r="T360" s="19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9" t="s">
        <v>159</v>
      </c>
      <c r="AT360" s="199" t="s">
        <v>155</v>
      </c>
      <c r="AU360" s="199" t="s">
        <v>87</v>
      </c>
      <c r="AY360" s="17" t="s">
        <v>152</v>
      </c>
      <c r="BE360" s="200">
        <f>IF(N360="základní",J360,0)</f>
        <v>0</v>
      </c>
      <c r="BF360" s="200">
        <f>IF(N360="snížená",J360,0)</f>
        <v>0</v>
      </c>
      <c r="BG360" s="200">
        <f>IF(N360="zákl. přenesená",J360,0)</f>
        <v>0</v>
      </c>
      <c r="BH360" s="200">
        <f>IF(N360="sníž. přenesená",J360,0)</f>
        <v>0</v>
      </c>
      <c r="BI360" s="200">
        <f>IF(N360="nulová",J360,0)</f>
        <v>0</v>
      </c>
      <c r="BJ360" s="17" t="s">
        <v>85</v>
      </c>
      <c r="BK360" s="200">
        <f>ROUND(I360*H360,2)</f>
        <v>0</v>
      </c>
      <c r="BL360" s="17" t="s">
        <v>159</v>
      </c>
      <c r="BM360" s="199" t="s">
        <v>4260</v>
      </c>
    </row>
    <row r="361" spans="1:65" s="12" customFormat="1" ht="22.9" customHeight="1">
      <c r="B361" s="171"/>
      <c r="C361" s="172"/>
      <c r="D361" s="173" t="s">
        <v>76</v>
      </c>
      <c r="E361" s="185" t="s">
        <v>4201</v>
      </c>
      <c r="F361" s="185" t="s">
        <v>4202</v>
      </c>
      <c r="G361" s="172"/>
      <c r="H361" s="172"/>
      <c r="I361" s="175"/>
      <c r="J361" s="186">
        <f>BK361</f>
        <v>0</v>
      </c>
      <c r="K361" s="172"/>
      <c r="L361" s="177"/>
      <c r="M361" s="178"/>
      <c r="N361" s="179"/>
      <c r="O361" s="179"/>
      <c r="P361" s="180">
        <f>P362</f>
        <v>0</v>
      </c>
      <c r="Q361" s="179"/>
      <c r="R361" s="180">
        <f>R362</f>
        <v>0</v>
      </c>
      <c r="S361" s="179"/>
      <c r="T361" s="181">
        <f>T362</f>
        <v>0</v>
      </c>
      <c r="AR361" s="182" t="s">
        <v>85</v>
      </c>
      <c r="AT361" s="183" t="s">
        <v>76</v>
      </c>
      <c r="AU361" s="183" t="s">
        <v>85</v>
      </c>
      <c r="AY361" s="182" t="s">
        <v>152</v>
      </c>
      <c r="BK361" s="184">
        <f>BK362</f>
        <v>0</v>
      </c>
    </row>
    <row r="362" spans="1:65" s="2" customFormat="1" ht="16.5" customHeight="1">
      <c r="A362" s="34"/>
      <c r="B362" s="35"/>
      <c r="C362" s="187" t="s">
        <v>588</v>
      </c>
      <c r="D362" s="187" t="s">
        <v>155</v>
      </c>
      <c r="E362" s="188" t="s">
        <v>4203</v>
      </c>
      <c r="F362" s="189" t="s">
        <v>4204</v>
      </c>
      <c r="G362" s="190" t="s">
        <v>804</v>
      </c>
      <c r="H362" s="191">
        <v>1</v>
      </c>
      <c r="I362" s="192"/>
      <c r="J362" s="193">
        <f>ROUND(I362*H362,2)</f>
        <v>0</v>
      </c>
      <c r="K362" s="194"/>
      <c r="L362" s="39"/>
      <c r="M362" s="195" t="s">
        <v>1</v>
      </c>
      <c r="N362" s="196" t="s">
        <v>42</v>
      </c>
      <c r="O362" s="71"/>
      <c r="P362" s="197">
        <f>O362*H362</f>
        <v>0</v>
      </c>
      <c r="Q362" s="197">
        <v>0</v>
      </c>
      <c r="R362" s="197">
        <f>Q362*H362</f>
        <v>0</v>
      </c>
      <c r="S362" s="197">
        <v>0</v>
      </c>
      <c r="T362" s="19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9" t="s">
        <v>159</v>
      </c>
      <c r="AT362" s="199" t="s">
        <v>155</v>
      </c>
      <c r="AU362" s="199" t="s">
        <v>87</v>
      </c>
      <c r="AY362" s="17" t="s">
        <v>152</v>
      </c>
      <c r="BE362" s="200">
        <f>IF(N362="základní",J362,0)</f>
        <v>0</v>
      </c>
      <c r="BF362" s="200">
        <f>IF(N362="snížená",J362,0)</f>
        <v>0</v>
      </c>
      <c r="BG362" s="200">
        <f>IF(N362="zákl. přenesená",J362,0)</f>
        <v>0</v>
      </c>
      <c r="BH362" s="200">
        <f>IF(N362="sníž. přenesená",J362,0)</f>
        <v>0</v>
      </c>
      <c r="BI362" s="200">
        <f>IF(N362="nulová",J362,0)</f>
        <v>0</v>
      </c>
      <c r="BJ362" s="17" t="s">
        <v>85</v>
      </c>
      <c r="BK362" s="200">
        <f>ROUND(I362*H362,2)</f>
        <v>0</v>
      </c>
      <c r="BL362" s="17" t="s">
        <v>159</v>
      </c>
      <c r="BM362" s="199" t="s">
        <v>2251</v>
      </c>
    </row>
    <row r="363" spans="1:65" s="12" customFormat="1" ht="22.9" customHeight="1">
      <c r="B363" s="171"/>
      <c r="C363" s="172"/>
      <c r="D363" s="173" t="s">
        <v>76</v>
      </c>
      <c r="E363" s="185" t="s">
        <v>4207</v>
      </c>
      <c r="F363" s="185" t="s">
        <v>4208</v>
      </c>
      <c r="G363" s="172"/>
      <c r="H363" s="172"/>
      <c r="I363" s="175"/>
      <c r="J363" s="186">
        <f>BK363</f>
        <v>0</v>
      </c>
      <c r="K363" s="172"/>
      <c r="L363" s="177"/>
      <c r="M363" s="178"/>
      <c r="N363" s="179"/>
      <c r="O363" s="179"/>
      <c r="P363" s="180">
        <f>P364</f>
        <v>0</v>
      </c>
      <c r="Q363" s="179"/>
      <c r="R363" s="180">
        <f>R364</f>
        <v>0</v>
      </c>
      <c r="S363" s="179"/>
      <c r="T363" s="181">
        <f>T364</f>
        <v>0</v>
      </c>
      <c r="AR363" s="182" t="s">
        <v>85</v>
      </c>
      <c r="AT363" s="183" t="s">
        <v>76</v>
      </c>
      <c r="AU363" s="183" t="s">
        <v>85</v>
      </c>
      <c r="AY363" s="182" t="s">
        <v>152</v>
      </c>
      <c r="BK363" s="184">
        <f>BK364</f>
        <v>0</v>
      </c>
    </row>
    <row r="364" spans="1:65" s="2" customFormat="1" ht="24.2" customHeight="1">
      <c r="A364" s="34"/>
      <c r="B364" s="35"/>
      <c r="C364" s="187" t="s">
        <v>592</v>
      </c>
      <c r="D364" s="187" t="s">
        <v>155</v>
      </c>
      <c r="E364" s="188" t="s">
        <v>4256</v>
      </c>
      <c r="F364" s="189" t="s">
        <v>4210</v>
      </c>
      <c r="G364" s="190" t="s">
        <v>178</v>
      </c>
      <c r="H364" s="191">
        <v>1</v>
      </c>
      <c r="I364" s="192"/>
      <c r="J364" s="193">
        <f>ROUND(I364*H364,2)</f>
        <v>0</v>
      </c>
      <c r="K364" s="194"/>
      <c r="L364" s="39"/>
      <c r="M364" s="195" t="s">
        <v>1</v>
      </c>
      <c r="N364" s="196" t="s">
        <v>42</v>
      </c>
      <c r="O364" s="71"/>
      <c r="P364" s="197">
        <f>O364*H364</f>
        <v>0</v>
      </c>
      <c r="Q364" s="197">
        <v>0</v>
      </c>
      <c r="R364" s="197">
        <f>Q364*H364</f>
        <v>0</v>
      </c>
      <c r="S364" s="197">
        <v>0</v>
      </c>
      <c r="T364" s="19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9" t="s">
        <v>159</v>
      </c>
      <c r="AT364" s="199" t="s">
        <v>155</v>
      </c>
      <c r="AU364" s="199" t="s">
        <v>87</v>
      </c>
      <c r="AY364" s="17" t="s">
        <v>152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7" t="s">
        <v>85</v>
      </c>
      <c r="BK364" s="200">
        <f>ROUND(I364*H364,2)</f>
        <v>0</v>
      </c>
      <c r="BL364" s="17" t="s">
        <v>159</v>
      </c>
      <c r="BM364" s="199" t="s">
        <v>2260</v>
      </c>
    </row>
    <row r="365" spans="1:65" s="12" customFormat="1" ht="22.9" customHeight="1">
      <c r="B365" s="171"/>
      <c r="C365" s="172"/>
      <c r="D365" s="173" t="s">
        <v>76</v>
      </c>
      <c r="E365" s="185" t="s">
        <v>4211</v>
      </c>
      <c r="F365" s="185" t="s">
        <v>4212</v>
      </c>
      <c r="G365" s="172"/>
      <c r="H365" s="172"/>
      <c r="I365" s="175"/>
      <c r="J365" s="186">
        <f>BK365</f>
        <v>0</v>
      </c>
      <c r="K365" s="172"/>
      <c r="L365" s="177"/>
      <c r="M365" s="178"/>
      <c r="N365" s="179"/>
      <c r="O365" s="179"/>
      <c r="P365" s="180">
        <f>P366</f>
        <v>0</v>
      </c>
      <c r="Q365" s="179"/>
      <c r="R365" s="180">
        <f>R366</f>
        <v>0</v>
      </c>
      <c r="S365" s="179"/>
      <c r="T365" s="181">
        <f>T366</f>
        <v>0</v>
      </c>
      <c r="AR365" s="182" t="s">
        <v>85</v>
      </c>
      <c r="AT365" s="183" t="s">
        <v>76</v>
      </c>
      <c r="AU365" s="183" t="s">
        <v>85</v>
      </c>
      <c r="AY365" s="182" t="s">
        <v>152</v>
      </c>
      <c r="BK365" s="184">
        <f>BK366</f>
        <v>0</v>
      </c>
    </row>
    <row r="366" spans="1:65" s="2" customFormat="1" ht="16.5" customHeight="1">
      <c r="A366" s="34"/>
      <c r="B366" s="35"/>
      <c r="C366" s="187" t="s">
        <v>920</v>
      </c>
      <c r="D366" s="187" t="s">
        <v>155</v>
      </c>
      <c r="E366" s="188" t="s">
        <v>4213</v>
      </c>
      <c r="F366" s="189" t="s">
        <v>4214</v>
      </c>
      <c r="G366" s="190" t="s">
        <v>198</v>
      </c>
      <c r="H366" s="191">
        <v>8</v>
      </c>
      <c r="I366" s="192"/>
      <c r="J366" s="193">
        <f>ROUND(I366*H366,2)</f>
        <v>0</v>
      </c>
      <c r="K366" s="194"/>
      <c r="L366" s="39"/>
      <c r="M366" s="195" t="s">
        <v>1</v>
      </c>
      <c r="N366" s="196" t="s">
        <v>42</v>
      </c>
      <c r="O366" s="71"/>
      <c r="P366" s="197">
        <f>O366*H366</f>
        <v>0</v>
      </c>
      <c r="Q366" s="197">
        <v>0</v>
      </c>
      <c r="R366" s="197">
        <f>Q366*H366</f>
        <v>0</v>
      </c>
      <c r="S366" s="197">
        <v>0</v>
      </c>
      <c r="T366" s="19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9" t="s">
        <v>159</v>
      </c>
      <c r="AT366" s="199" t="s">
        <v>155</v>
      </c>
      <c r="AU366" s="199" t="s">
        <v>87</v>
      </c>
      <c r="AY366" s="17" t="s">
        <v>152</v>
      </c>
      <c r="BE366" s="200">
        <f>IF(N366="základní",J366,0)</f>
        <v>0</v>
      </c>
      <c r="BF366" s="200">
        <f>IF(N366="snížená",J366,0)</f>
        <v>0</v>
      </c>
      <c r="BG366" s="200">
        <f>IF(N366="zákl. přenesená",J366,0)</f>
        <v>0</v>
      </c>
      <c r="BH366" s="200">
        <f>IF(N366="sníž. přenesená",J366,0)</f>
        <v>0</v>
      </c>
      <c r="BI366" s="200">
        <f>IF(N366="nulová",J366,0)</f>
        <v>0</v>
      </c>
      <c r="BJ366" s="17" t="s">
        <v>85</v>
      </c>
      <c r="BK366" s="200">
        <f>ROUND(I366*H366,2)</f>
        <v>0</v>
      </c>
      <c r="BL366" s="17" t="s">
        <v>159</v>
      </c>
      <c r="BM366" s="199" t="s">
        <v>2271</v>
      </c>
    </row>
    <row r="367" spans="1:65" s="12" customFormat="1" ht="25.9" customHeight="1">
      <c r="B367" s="171"/>
      <c r="C367" s="172"/>
      <c r="D367" s="173" t="s">
        <v>76</v>
      </c>
      <c r="E367" s="174" t="s">
        <v>4261</v>
      </c>
      <c r="F367" s="174" t="s">
        <v>4262</v>
      </c>
      <c r="G367" s="172"/>
      <c r="H367" s="172"/>
      <c r="I367" s="175"/>
      <c r="J367" s="176">
        <f>BK367</f>
        <v>0</v>
      </c>
      <c r="K367" s="172"/>
      <c r="L367" s="177"/>
      <c r="M367" s="178"/>
      <c r="N367" s="179"/>
      <c r="O367" s="179"/>
      <c r="P367" s="180">
        <f>P368+P380+P383+P385+P388+P390+P393+P396+P398+P400+P410+P412+P414+P417+P420+P430+P433+P435+P437+P439+P441+P444+P450+P452+P457</f>
        <v>0</v>
      </c>
      <c r="Q367" s="179"/>
      <c r="R367" s="180">
        <f>R368+R380+R383+R385+R388+R390+R393+R396+R398+R400+R410+R412+R414+R417+R420+R430+R433+R435+R437+R439+R441+R444+R450+R452+R457</f>
        <v>0</v>
      </c>
      <c r="S367" s="179"/>
      <c r="T367" s="181">
        <f>T368+T380+T383+T385+T388+T390+T393+T396+T398+T400+T410+T412+T414+T417+T420+T430+T433+T435+T437+T439+T441+T444+T450+T452+T457</f>
        <v>0</v>
      </c>
      <c r="AR367" s="182" t="s">
        <v>85</v>
      </c>
      <c r="AT367" s="183" t="s">
        <v>76</v>
      </c>
      <c r="AU367" s="183" t="s">
        <v>77</v>
      </c>
      <c r="AY367" s="182" t="s">
        <v>152</v>
      </c>
      <c r="BK367" s="184">
        <f>BK368+BK380+BK383+BK385+BK388+BK390+BK393+BK396+BK398+BK400+BK410+BK412+BK414+BK417+BK420+BK430+BK433+BK435+BK437+BK439+BK441+BK444+BK450+BK452+BK457</f>
        <v>0</v>
      </c>
    </row>
    <row r="368" spans="1:65" s="12" customFormat="1" ht="22.9" customHeight="1">
      <c r="B368" s="171"/>
      <c r="C368" s="172"/>
      <c r="D368" s="173" t="s">
        <v>76</v>
      </c>
      <c r="E368" s="185" t="s">
        <v>4263</v>
      </c>
      <c r="F368" s="185" t="s">
        <v>4264</v>
      </c>
      <c r="G368" s="172"/>
      <c r="H368" s="172"/>
      <c r="I368" s="175"/>
      <c r="J368" s="186">
        <f>BK368</f>
        <v>0</v>
      </c>
      <c r="K368" s="172"/>
      <c r="L368" s="177"/>
      <c r="M368" s="178"/>
      <c r="N368" s="179"/>
      <c r="O368" s="179"/>
      <c r="P368" s="180">
        <f>SUM(P369:P379)</f>
        <v>0</v>
      </c>
      <c r="Q368" s="179"/>
      <c r="R368" s="180">
        <f>SUM(R369:R379)</f>
        <v>0</v>
      </c>
      <c r="S368" s="179"/>
      <c r="T368" s="181">
        <f>SUM(T369:T379)</f>
        <v>0</v>
      </c>
      <c r="AR368" s="182" t="s">
        <v>85</v>
      </c>
      <c r="AT368" s="183" t="s">
        <v>76</v>
      </c>
      <c r="AU368" s="183" t="s">
        <v>85</v>
      </c>
      <c r="AY368" s="182" t="s">
        <v>152</v>
      </c>
      <c r="BK368" s="184">
        <f>SUM(BK369:BK379)</f>
        <v>0</v>
      </c>
    </row>
    <row r="369" spans="1:65" s="2" customFormat="1" ht="24.2" customHeight="1">
      <c r="A369" s="34"/>
      <c r="B369" s="35"/>
      <c r="C369" s="187" t="s">
        <v>924</v>
      </c>
      <c r="D369" s="187" t="s">
        <v>155</v>
      </c>
      <c r="E369" s="188" t="s">
        <v>4265</v>
      </c>
      <c r="F369" s="189" t="s">
        <v>4266</v>
      </c>
      <c r="G369" s="190" t="s">
        <v>804</v>
      </c>
      <c r="H369" s="191">
        <v>9</v>
      </c>
      <c r="I369" s="192"/>
      <c r="J369" s="193">
        <f t="shared" ref="J369:J379" si="20">ROUND(I369*H369,2)</f>
        <v>0</v>
      </c>
      <c r="K369" s="194"/>
      <c r="L369" s="39"/>
      <c r="M369" s="195" t="s">
        <v>1</v>
      </c>
      <c r="N369" s="196" t="s">
        <v>42</v>
      </c>
      <c r="O369" s="71"/>
      <c r="P369" s="197">
        <f t="shared" ref="P369:P379" si="21">O369*H369</f>
        <v>0</v>
      </c>
      <c r="Q369" s="197">
        <v>0</v>
      </c>
      <c r="R369" s="197">
        <f t="shared" ref="R369:R379" si="22">Q369*H369</f>
        <v>0</v>
      </c>
      <c r="S369" s="197">
        <v>0</v>
      </c>
      <c r="T369" s="198">
        <f t="shared" ref="T369:T379" si="23"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9" t="s">
        <v>159</v>
      </c>
      <c r="AT369" s="199" t="s">
        <v>155</v>
      </c>
      <c r="AU369" s="199" t="s">
        <v>87</v>
      </c>
      <c r="AY369" s="17" t="s">
        <v>152</v>
      </c>
      <c r="BE369" s="200">
        <f t="shared" ref="BE369:BE379" si="24">IF(N369="základní",J369,0)</f>
        <v>0</v>
      </c>
      <c r="BF369" s="200">
        <f t="shared" ref="BF369:BF379" si="25">IF(N369="snížená",J369,0)</f>
        <v>0</v>
      </c>
      <c r="BG369" s="200">
        <f t="shared" ref="BG369:BG379" si="26">IF(N369="zákl. přenesená",J369,0)</f>
        <v>0</v>
      </c>
      <c r="BH369" s="200">
        <f t="shared" ref="BH369:BH379" si="27">IF(N369="sníž. přenesená",J369,0)</f>
        <v>0</v>
      </c>
      <c r="BI369" s="200">
        <f t="shared" ref="BI369:BI379" si="28">IF(N369="nulová",J369,0)</f>
        <v>0</v>
      </c>
      <c r="BJ369" s="17" t="s">
        <v>85</v>
      </c>
      <c r="BK369" s="200">
        <f t="shared" ref="BK369:BK379" si="29">ROUND(I369*H369,2)</f>
        <v>0</v>
      </c>
      <c r="BL369" s="17" t="s">
        <v>159</v>
      </c>
      <c r="BM369" s="199" t="s">
        <v>2281</v>
      </c>
    </row>
    <row r="370" spans="1:65" s="2" customFormat="1" ht="24.2" customHeight="1">
      <c r="A370" s="34"/>
      <c r="B370" s="35"/>
      <c r="C370" s="187" t="s">
        <v>929</v>
      </c>
      <c r="D370" s="187" t="s">
        <v>155</v>
      </c>
      <c r="E370" s="188" t="s">
        <v>4267</v>
      </c>
      <c r="F370" s="189" t="s">
        <v>4268</v>
      </c>
      <c r="G370" s="190" t="s">
        <v>804</v>
      </c>
      <c r="H370" s="191">
        <v>9</v>
      </c>
      <c r="I370" s="192"/>
      <c r="J370" s="193">
        <f t="shared" si="20"/>
        <v>0</v>
      </c>
      <c r="K370" s="194"/>
      <c r="L370" s="39"/>
      <c r="M370" s="195" t="s">
        <v>1</v>
      </c>
      <c r="N370" s="196" t="s">
        <v>42</v>
      </c>
      <c r="O370" s="71"/>
      <c r="P370" s="197">
        <f t="shared" si="21"/>
        <v>0</v>
      </c>
      <c r="Q370" s="197">
        <v>0</v>
      </c>
      <c r="R370" s="197">
        <f t="shared" si="22"/>
        <v>0</v>
      </c>
      <c r="S370" s="197">
        <v>0</v>
      </c>
      <c r="T370" s="198">
        <f t="shared" si="23"/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9" t="s">
        <v>159</v>
      </c>
      <c r="AT370" s="199" t="s">
        <v>155</v>
      </c>
      <c r="AU370" s="199" t="s">
        <v>87</v>
      </c>
      <c r="AY370" s="17" t="s">
        <v>152</v>
      </c>
      <c r="BE370" s="200">
        <f t="shared" si="24"/>
        <v>0</v>
      </c>
      <c r="BF370" s="200">
        <f t="shared" si="25"/>
        <v>0</v>
      </c>
      <c r="BG370" s="200">
        <f t="shared" si="26"/>
        <v>0</v>
      </c>
      <c r="BH370" s="200">
        <f t="shared" si="27"/>
        <v>0</v>
      </c>
      <c r="BI370" s="200">
        <f t="shared" si="28"/>
        <v>0</v>
      </c>
      <c r="BJ370" s="17" t="s">
        <v>85</v>
      </c>
      <c r="BK370" s="200">
        <f t="shared" si="29"/>
        <v>0</v>
      </c>
      <c r="BL370" s="17" t="s">
        <v>159</v>
      </c>
      <c r="BM370" s="199" t="s">
        <v>2290</v>
      </c>
    </row>
    <row r="371" spans="1:65" s="2" customFormat="1" ht="24.2" customHeight="1">
      <c r="A371" s="34"/>
      <c r="B371" s="35"/>
      <c r="C371" s="187" t="s">
        <v>934</v>
      </c>
      <c r="D371" s="187" t="s">
        <v>155</v>
      </c>
      <c r="E371" s="188" t="s">
        <v>4269</v>
      </c>
      <c r="F371" s="189" t="s">
        <v>4270</v>
      </c>
      <c r="G371" s="190" t="s">
        <v>804</v>
      </c>
      <c r="H371" s="191">
        <v>7</v>
      </c>
      <c r="I371" s="192"/>
      <c r="J371" s="193">
        <f t="shared" si="20"/>
        <v>0</v>
      </c>
      <c r="K371" s="194"/>
      <c r="L371" s="39"/>
      <c r="M371" s="195" t="s">
        <v>1</v>
      </c>
      <c r="N371" s="196" t="s">
        <v>42</v>
      </c>
      <c r="O371" s="71"/>
      <c r="P371" s="197">
        <f t="shared" si="21"/>
        <v>0</v>
      </c>
      <c r="Q371" s="197">
        <v>0</v>
      </c>
      <c r="R371" s="197">
        <f t="shared" si="22"/>
        <v>0</v>
      </c>
      <c r="S371" s="197">
        <v>0</v>
      </c>
      <c r="T371" s="198">
        <f t="shared" si="23"/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9" t="s">
        <v>159</v>
      </c>
      <c r="AT371" s="199" t="s">
        <v>155</v>
      </c>
      <c r="AU371" s="199" t="s">
        <v>87</v>
      </c>
      <c r="AY371" s="17" t="s">
        <v>152</v>
      </c>
      <c r="BE371" s="200">
        <f t="shared" si="24"/>
        <v>0</v>
      </c>
      <c r="BF371" s="200">
        <f t="shared" si="25"/>
        <v>0</v>
      </c>
      <c r="BG371" s="200">
        <f t="shared" si="26"/>
        <v>0</v>
      </c>
      <c r="BH371" s="200">
        <f t="shared" si="27"/>
        <v>0</v>
      </c>
      <c r="BI371" s="200">
        <f t="shared" si="28"/>
        <v>0</v>
      </c>
      <c r="BJ371" s="17" t="s">
        <v>85</v>
      </c>
      <c r="BK371" s="200">
        <f t="shared" si="29"/>
        <v>0</v>
      </c>
      <c r="BL371" s="17" t="s">
        <v>159</v>
      </c>
      <c r="BM371" s="199" t="s">
        <v>2300</v>
      </c>
    </row>
    <row r="372" spans="1:65" s="2" customFormat="1" ht="24.2" customHeight="1">
      <c r="A372" s="34"/>
      <c r="B372" s="35"/>
      <c r="C372" s="187" t="s">
        <v>940</v>
      </c>
      <c r="D372" s="187" t="s">
        <v>155</v>
      </c>
      <c r="E372" s="188" t="s">
        <v>4271</v>
      </c>
      <c r="F372" s="189" t="s">
        <v>4272</v>
      </c>
      <c r="G372" s="190" t="s">
        <v>804</v>
      </c>
      <c r="H372" s="191">
        <v>3</v>
      </c>
      <c r="I372" s="192"/>
      <c r="J372" s="193">
        <f t="shared" si="20"/>
        <v>0</v>
      </c>
      <c r="K372" s="194"/>
      <c r="L372" s="39"/>
      <c r="M372" s="195" t="s">
        <v>1</v>
      </c>
      <c r="N372" s="196" t="s">
        <v>42</v>
      </c>
      <c r="O372" s="71"/>
      <c r="P372" s="197">
        <f t="shared" si="21"/>
        <v>0</v>
      </c>
      <c r="Q372" s="197">
        <v>0</v>
      </c>
      <c r="R372" s="197">
        <f t="shared" si="22"/>
        <v>0</v>
      </c>
      <c r="S372" s="197">
        <v>0</v>
      </c>
      <c r="T372" s="198">
        <f t="shared" si="23"/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9" t="s">
        <v>159</v>
      </c>
      <c r="AT372" s="199" t="s">
        <v>155</v>
      </c>
      <c r="AU372" s="199" t="s">
        <v>87</v>
      </c>
      <c r="AY372" s="17" t="s">
        <v>152</v>
      </c>
      <c r="BE372" s="200">
        <f t="shared" si="24"/>
        <v>0</v>
      </c>
      <c r="BF372" s="200">
        <f t="shared" si="25"/>
        <v>0</v>
      </c>
      <c r="BG372" s="200">
        <f t="shared" si="26"/>
        <v>0</v>
      </c>
      <c r="BH372" s="200">
        <f t="shared" si="27"/>
        <v>0</v>
      </c>
      <c r="BI372" s="200">
        <f t="shared" si="28"/>
        <v>0</v>
      </c>
      <c r="BJ372" s="17" t="s">
        <v>85</v>
      </c>
      <c r="BK372" s="200">
        <f t="shared" si="29"/>
        <v>0</v>
      </c>
      <c r="BL372" s="17" t="s">
        <v>159</v>
      </c>
      <c r="BM372" s="199" t="s">
        <v>2309</v>
      </c>
    </row>
    <row r="373" spans="1:65" s="2" customFormat="1" ht="24.2" customHeight="1">
      <c r="A373" s="34"/>
      <c r="B373" s="35"/>
      <c r="C373" s="187" t="s">
        <v>944</v>
      </c>
      <c r="D373" s="187" t="s">
        <v>155</v>
      </c>
      <c r="E373" s="188" t="s">
        <v>4273</v>
      </c>
      <c r="F373" s="189" t="s">
        <v>4274</v>
      </c>
      <c r="G373" s="190" t="s">
        <v>804</v>
      </c>
      <c r="H373" s="191">
        <v>10</v>
      </c>
      <c r="I373" s="192"/>
      <c r="J373" s="193">
        <f t="shared" si="20"/>
        <v>0</v>
      </c>
      <c r="K373" s="194"/>
      <c r="L373" s="39"/>
      <c r="M373" s="195" t="s">
        <v>1</v>
      </c>
      <c r="N373" s="196" t="s">
        <v>42</v>
      </c>
      <c r="O373" s="71"/>
      <c r="P373" s="197">
        <f t="shared" si="21"/>
        <v>0</v>
      </c>
      <c r="Q373" s="197">
        <v>0</v>
      </c>
      <c r="R373" s="197">
        <f t="shared" si="22"/>
        <v>0</v>
      </c>
      <c r="S373" s="197">
        <v>0</v>
      </c>
      <c r="T373" s="198">
        <f t="shared" si="23"/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9" t="s">
        <v>159</v>
      </c>
      <c r="AT373" s="199" t="s">
        <v>155</v>
      </c>
      <c r="AU373" s="199" t="s">
        <v>87</v>
      </c>
      <c r="AY373" s="17" t="s">
        <v>152</v>
      </c>
      <c r="BE373" s="200">
        <f t="shared" si="24"/>
        <v>0</v>
      </c>
      <c r="BF373" s="200">
        <f t="shared" si="25"/>
        <v>0</v>
      </c>
      <c r="BG373" s="200">
        <f t="shared" si="26"/>
        <v>0</v>
      </c>
      <c r="BH373" s="200">
        <f t="shared" si="27"/>
        <v>0</v>
      </c>
      <c r="BI373" s="200">
        <f t="shared" si="28"/>
        <v>0</v>
      </c>
      <c r="BJ373" s="17" t="s">
        <v>85</v>
      </c>
      <c r="BK373" s="200">
        <f t="shared" si="29"/>
        <v>0</v>
      </c>
      <c r="BL373" s="17" t="s">
        <v>159</v>
      </c>
      <c r="BM373" s="199" t="s">
        <v>2317</v>
      </c>
    </row>
    <row r="374" spans="1:65" s="2" customFormat="1" ht="24.2" customHeight="1">
      <c r="A374" s="34"/>
      <c r="B374" s="35"/>
      <c r="C374" s="187" t="s">
        <v>950</v>
      </c>
      <c r="D374" s="187" t="s">
        <v>155</v>
      </c>
      <c r="E374" s="188" t="s">
        <v>4275</v>
      </c>
      <c r="F374" s="189" t="s">
        <v>4276</v>
      </c>
      <c r="G374" s="190" t="s">
        <v>804</v>
      </c>
      <c r="H374" s="191">
        <v>1</v>
      </c>
      <c r="I374" s="192"/>
      <c r="J374" s="193">
        <f t="shared" si="20"/>
        <v>0</v>
      </c>
      <c r="K374" s="194"/>
      <c r="L374" s="39"/>
      <c r="M374" s="195" t="s">
        <v>1</v>
      </c>
      <c r="N374" s="196" t="s">
        <v>42</v>
      </c>
      <c r="O374" s="71"/>
      <c r="P374" s="197">
        <f t="shared" si="21"/>
        <v>0</v>
      </c>
      <c r="Q374" s="197">
        <v>0</v>
      </c>
      <c r="R374" s="197">
        <f t="shared" si="22"/>
        <v>0</v>
      </c>
      <c r="S374" s="197">
        <v>0</v>
      </c>
      <c r="T374" s="198">
        <f t="shared" si="23"/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9" t="s">
        <v>159</v>
      </c>
      <c r="AT374" s="199" t="s">
        <v>155</v>
      </c>
      <c r="AU374" s="199" t="s">
        <v>87</v>
      </c>
      <c r="AY374" s="17" t="s">
        <v>152</v>
      </c>
      <c r="BE374" s="200">
        <f t="shared" si="24"/>
        <v>0</v>
      </c>
      <c r="BF374" s="200">
        <f t="shared" si="25"/>
        <v>0</v>
      </c>
      <c r="BG374" s="200">
        <f t="shared" si="26"/>
        <v>0</v>
      </c>
      <c r="BH374" s="200">
        <f t="shared" si="27"/>
        <v>0</v>
      </c>
      <c r="BI374" s="200">
        <f t="shared" si="28"/>
        <v>0</v>
      </c>
      <c r="BJ374" s="17" t="s">
        <v>85</v>
      </c>
      <c r="BK374" s="200">
        <f t="shared" si="29"/>
        <v>0</v>
      </c>
      <c r="BL374" s="17" t="s">
        <v>159</v>
      </c>
      <c r="BM374" s="199" t="s">
        <v>2325</v>
      </c>
    </row>
    <row r="375" spans="1:65" s="2" customFormat="1" ht="24.2" customHeight="1">
      <c r="A375" s="34"/>
      <c r="B375" s="35"/>
      <c r="C375" s="187" t="s">
        <v>955</v>
      </c>
      <c r="D375" s="187" t="s">
        <v>155</v>
      </c>
      <c r="E375" s="188" t="s">
        <v>4277</v>
      </c>
      <c r="F375" s="189" t="s">
        <v>4278</v>
      </c>
      <c r="G375" s="190" t="s">
        <v>804</v>
      </c>
      <c r="H375" s="191">
        <v>5</v>
      </c>
      <c r="I375" s="192"/>
      <c r="J375" s="193">
        <f t="shared" si="20"/>
        <v>0</v>
      </c>
      <c r="K375" s="194"/>
      <c r="L375" s="39"/>
      <c r="M375" s="195" t="s">
        <v>1</v>
      </c>
      <c r="N375" s="196" t="s">
        <v>42</v>
      </c>
      <c r="O375" s="71"/>
      <c r="P375" s="197">
        <f t="shared" si="21"/>
        <v>0</v>
      </c>
      <c r="Q375" s="197">
        <v>0</v>
      </c>
      <c r="R375" s="197">
        <f t="shared" si="22"/>
        <v>0</v>
      </c>
      <c r="S375" s="197">
        <v>0</v>
      </c>
      <c r="T375" s="198">
        <f t="shared" si="23"/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9" t="s">
        <v>159</v>
      </c>
      <c r="AT375" s="199" t="s">
        <v>155</v>
      </c>
      <c r="AU375" s="199" t="s">
        <v>87</v>
      </c>
      <c r="AY375" s="17" t="s">
        <v>152</v>
      </c>
      <c r="BE375" s="200">
        <f t="shared" si="24"/>
        <v>0</v>
      </c>
      <c r="BF375" s="200">
        <f t="shared" si="25"/>
        <v>0</v>
      </c>
      <c r="BG375" s="200">
        <f t="shared" si="26"/>
        <v>0</v>
      </c>
      <c r="BH375" s="200">
        <f t="shared" si="27"/>
        <v>0</v>
      </c>
      <c r="BI375" s="200">
        <f t="shared" si="28"/>
        <v>0</v>
      </c>
      <c r="BJ375" s="17" t="s">
        <v>85</v>
      </c>
      <c r="BK375" s="200">
        <f t="shared" si="29"/>
        <v>0</v>
      </c>
      <c r="BL375" s="17" t="s">
        <v>159</v>
      </c>
      <c r="BM375" s="199" t="s">
        <v>2335</v>
      </c>
    </row>
    <row r="376" spans="1:65" s="2" customFormat="1" ht="24.2" customHeight="1">
      <c r="A376" s="34"/>
      <c r="B376" s="35"/>
      <c r="C376" s="187" t="s">
        <v>961</v>
      </c>
      <c r="D376" s="187" t="s">
        <v>155</v>
      </c>
      <c r="E376" s="188" t="s">
        <v>4279</v>
      </c>
      <c r="F376" s="189" t="s">
        <v>4280</v>
      </c>
      <c r="G376" s="190" t="s">
        <v>804</v>
      </c>
      <c r="H376" s="191">
        <v>3</v>
      </c>
      <c r="I376" s="192"/>
      <c r="J376" s="193">
        <f t="shared" si="20"/>
        <v>0</v>
      </c>
      <c r="K376" s="194"/>
      <c r="L376" s="39"/>
      <c r="M376" s="195" t="s">
        <v>1</v>
      </c>
      <c r="N376" s="196" t="s">
        <v>42</v>
      </c>
      <c r="O376" s="71"/>
      <c r="P376" s="197">
        <f t="shared" si="21"/>
        <v>0</v>
      </c>
      <c r="Q376" s="197">
        <v>0</v>
      </c>
      <c r="R376" s="197">
        <f t="shared" si="22"/>
        <v>0</v>
      </c>
      <c r="S376" s="197">
        <v>0</v>
      </c>
      <c r="T376" s="198">
        <f t="shared" si="23"/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9" t="s">
        <v>159</v>
      </c>
      <c r="AT376" s="199" t="s">
        <v>155</v>
      </c>
      <c r="AU376" s="199" t="s">
        <v>87</v>
      </c>
      <c r="AY376" s="17" t="s">
        <v>152</v>
      </c>
      <c r="BE376" s="200">
        <f t="shared" si="24"/>
        <v>0</v>
      </c>
      <c r="BF376" s="200">
        <f t="shared" si="25"/>
        <v>0</v>
      </c>
      <c r="BG376" s="200">
        <f t="shared" si="26"/>
        <v>0</v>
      </c>
      <c r="BH376" s="200">
        <f t="shared" si="27"/>
        <v>0</v>
      </c>
      <c r="BI376" s="200">
        <f t="shared" si="28"/>
        <v>0</v>
      </c>
      <c r="BJ376" s="17" t="s">
        <v>85</v>
      </c>
      <c r="BK376" s="200">
        <f t="shared" si="29"/>
        <v>0</v>
      </c>
      <c r="BL376" s="17" t="s">
        <v>159</v>
      </c>
      <c r="BM376" s="199" t="s">
        <v>2343</v>
      </c>
    </row>
    <row r="377" spans="1:65" s="2" customFormat="1" ht="24.2" customHeight="1">
      <c r="A377" s="34"/>
      <c r="B377" s="35"/>
      <c r="C377" s="187" t="s">
        <v>967</v>
      </c>
      <c r="D377" s="187" t="s">
        <v>155</v>
      </c>
      <c r="E377" s="188" t="s">
        <v>4281</v>
      </c>
      <c r="F377" s="189" t="s">
        <v>4282</v>
      </c>
      <c r="G377" s="190" t="s">
        <v>804</v>
      </c>
      <c r="H377" s="191">
        <v>2</v>
      </c>
      <c r="I377" s="192"/>
      <c r="J377" s="193">
        <f t="shared" si="20"/>
        <v>0</v>
      </c>
      <c r="K377" s="194"/>
      <c r="L377" s="39"/>
      <c r="M377" s="195" t="s">
        <v>1</v>
      </c>
      <c r="N377" s="196" t="s">
        <v>42</v>
      </c>
      <c r="O377" s="71"/>
      <c r="P377" s="197">
        <f t="shared" si="21"/>
        <v>0</v>
      </c>
      <c r="Q377" s="197">
        <v>0</v>
      </c>
      <c r="R377" s="197">
        <f t="shared" si="22"/>
        <v>0</v>
      </c>
      <c r="S377" s="197">
        <v>0</v>
      </c>
      <c r="T377" s="198">
        <f t="shared" si="23"/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9" t="s">
        <v>159</v>
      </c>
      <c r="AT377" s="199" t="s">
        <v>155</v>
      </c>
      <c r="AU377" s="199" t="s">
        <v>87</v>
      </c>
      <c r="AY377" s="17" t="s">
        <v>152</v>
      </c>
      <c r="BE377" s="200">
        <f t="shared" si="24"/>
        <v>0</v>
      </c>
      <c r="BF377" s="200">
        <f t="shared" si="25"/>
        <v>0</v>
      </c>
      <c r="BG377" s="200">
        <f t="shared" si="26"/>
        <v>0</v>
      </c>
      <c r="BH377" s="200">
        <f t="shared" si="27"/>
        <v>0</v>
      </c>
      <c r="BI377" s="200">
        <f t="shared" si="28"/>
        <v>0</v>
      </c>
      <c r="BJ377" s="17" t="s">
        <v>85</v>
      </c>
      <c r="BK377" s="200">
        <f t="shared" si="29"/>
        <v>0</v>
      </c>
      <c r="BL377" s="17" t="s">
        <v>159</v>
      </c>
      <c r="BM377" s="199" t="s">
        <v>2351</v>
      </c>
    </row>
    <row r="378" spans="1:65" s="2" customFormat="1" ht="16.5" customHeight="1">
      <c r="A378" s="34"/>
      <c r="B378" s="35"/>
      <c r="C378" s="187" t="s">
        <v>974</v>
      </c>
      <c r="D378" s="187" t="s">
        <v>155</v>
      </c>
      <c r="E378" s="188" t="s">
        <v>4283</v>
      </c>
      <c r="F378" s="189" t="s">
        <v>4284</v>
      </c>
      <c r="G378" s="190" t="s">
        <v>804</v>
      </c>
      <c r="H378" s="191">
        <v>20</v>
      </c>
      <c r="I378" s="192"/>
      <c r="J378" s="193">
        <f t="shared" si="20"/>
        <v>0</v>
      </c>
      <c r="K378" s="194"/>
      <c r="L378" s="39"/>
      <c r="M378" s="195" t="s">
        <v>1</v>
      </c>
      <c r="N378" s="196" t="s">
        <v>42</v>
      </c>
      <c r="O378" s="71"/>
      <c r="P378" s="197">
        <f t="shared" si="21"/>
        <v>0</v>
      </c>
      <c r="Q378" s="197">
        <v>0</v>
      </c>
      <c r="R378" s="197">
        <f t="shared" si="22"/>
        <v>0</v>
      </c>
      <c r="S378" s="197">
        <v>0</v>
      </c>
      <c r="T378" s="198">
        <f t="shared" si="23"/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9" t="s">
        <v>159</v>
      </c>
      <c r="AT378" s="199" t="s">
        <v>155</v>
      </c>
      <c r="AU378" s="199" t="s">
        <v>87</v>
      </c>
      <c r="AY378" s="17" t="s">
        <v>152</v>
      </c>
      <c r="BE378" s="200">
        <f t="shared" si="24"/>
        <v>0</v>
      </c>
      <c r="BF378" s="200">
        <f t="shared" si="25"/>
        <v>0</v>
      </c>
      <c r="BG378" s="200">
        <f t="shared" si="26"/>
        <v>0</v>
      </c>
      <c r="BH378" s="200">
        <f t="shared" si="27"/>
        <v>0</v>
      </c>
      <c r="BI378" s="200">
        <f t="shared" si="28"/>
        <v>0</v>
      </c>
      <c r="BJ378" s="17" t="s">
        <v>85</v>
      </c>
      <c r="BK378" s="200">
        <f t="shared" si="29"/>
        <v>0</v>
      </c>
      <c r="BL378" s="17" t="s">
        <v>159</v>
      </c>
      <c r="BM378" s="199" t="s">
        <v>2359</v>
      </c>
    </row>
    <row r="379" spans="1:65" s="2" customFormat="1" ht="24.2" customHeight="1">
      <c r="A379" s="34"/>
      <c r="B379" s="35"/>
      <c r="C379" s="187" t="s">
        <v>980</v>
      </c>
      <c r="D379" s="187" t="s">
        <v>155</v>
      </c>
      <c r="E379" s="188" t="s">
        <v>4285</v>
      </c>
      <c r="F379" s="189" t="s">
        <v>4286</v>
      </c>
      <c r="G379" s="190" t="s">
        <v>804</v>
      </c>
      <c r="H379" s="191">
        <v>2</v>
      </c>
      <c r="I379" s="192"/>
      <c r="J379" s="193">
        <f t="shared" si="20"/>
        <v>0</v>
      </c>
      <c r="K379" s="194"/>
      <c r="L379" s="39"/>
      <c r="M379" s="195" t="s">
        <v>1</v>
      </c>
      <c r="N379" s="196" t="s">
        <v>42</v>
      </c>
      <c r="O379" s="71"/>
      <c r="P379" s="197">
        <f t="shared" si="21"/>
        <v>0</v>
      </c>
      <c r="Q379" s="197">
        <v>0</v>
      </c>
      <c r="R379" s="197">
        <f t="shared" si="22"/>
        <v>0</v>
      </c>
      <c r="S379" s="197">
        <v>0</v>
      </c>
      <c r="T379" s="198">
        <f t="shared" si="23"/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9" t="s">
        <v>159</v>
      </c>
      <c r="AT379" s="199" t="s">
        <v>155</v>
      </c>
      <c r="AU379" s="199" t="s">
        <v>87</v>
      </c>
      <c r="AY379" s="17" t="s">
        <v>152</v>
      </c>
      <c r="BE379" s="200">
        <f t="shared" si="24"/>
        <v>0</v>
      </c>
      <c r="BF379" s="200">
        <f t="shared" si="25"/>
        <v>0</v>
      </c>
      <c r="BG379" s="200">
        <f t="shared" si="26"/>
        <v>0</v>
      </c>
      <c r="BH379" s="200">
        <f t="shared" si="27"/>
        <v>0</v>
      </c>
      <c r="BI379" s="200">
        <f t="shared" si="28"/>
        <v>0</v>
      </c>
      <c r="BJ379" s="17" t="s">
        <v>85</v>
      </c>
      <c r="BK379" s="200">
        <f t="shared" si="29"/>
        <v>0</v>
      </c>
      <c r="BL379" s="17" t="s">
        <v>159</v>
      </c>
      <c r="BM379" s="199" t="s">
        <v>2367</v>
      </c>
    </row>
    <row r="380" spans="1:65" s="12" customFormat="1" ht="22.9" customHeight="1">
      <c r="B380" s="171"/>
      <c r="C380" s="172"/>
      <c r="D380" s="173" t="s">
        <v>76</v>
      </c>
      <c r="E380" s="185" t="s">
        <v>4287</v>
      </c>
      <c r="F380" s="185" t="s">
        <v>4288</v>
      </c>
      <c r="G380" s="172"/>
      <c r="H380" s="172"/>
      <c r="I380" s="175"/>
      <c r="J380" s="186">
        <f>BK380</f>
        <v>0</v>
      </c>
      <c r="K380" s="172"/>
      <c r="L380" s="177"/>
      <c r="M380" s="178"/>
      <c r="N380" s="179"/>
      <c r="O380" s="179"/>
      <c r="P380" s="180">
        <f>SUM(P381:P382)</f>
        <v>0</v>
      </c>
      <c r="Q380" s="179"/>
      <c r="R380" s="180">
        <f>SUM(R381:R382)</f>
        <v>0</v>
      </c>
      <c r="S380" s="179"/>
      <c r="T380" s="181">
        <f>SUM(T381:T382)</f>
        <v>0</v>
      </c>
      <c r="AR380" s="182" t="s">
        <v>85</v>
      </c>
      <c r="AT380" s="183" t="s">
        <v>76</v>
      </c>
      <c r="AU380" s="183" t="s">
        <v>85</v>
      </c>
      <c r="AY380" s="182" t="s">
        <v>152</v>
      </c>
      <c r="BK380" s="184">
        <f>SUM(BK381:BK382)</f>
        <v>0</v>
      </c>
    </row>
    <row r="381" spans="1:65" s="2" customFormat="1" ht="16.5" customHeight="1">
      <c r="A381" s="34"/>
      <c r="B381" s="35"/>
      <c r="C381" s="187" t="s">
        <v>986</v>
      </c>
      <c r="D381" s="187" t="s">
        <v>155</v>
      </c>
      <c r="E381" s="188" t="s">
        <v>4289</v>
      </c>
      <c r="F381" s="189" t="s">
        <v>4290</v>
      </c>
      <c r="G381" s="190" t="s">
        <v>804</v>
      </c>
      <c r="H381" s="191">
        <v>10</v>
      </c>
      <c r="I381" s="192"/>
      <c r="J381" s="193">
        <f>ROUND(I381*H381,2)</f>
        <v>0</v>
      </c>
      <c r="K381" s="194"/>
      <c r="L381" s="39"/>
      <c r="M381" s="195" t="s">
        <v>1</v>
      </c>
      <c r="N381" s="196" t="s">
        <v>42</v>
      </c>
      <c r="O381" s="71"/>
      <c r="P381" s="197">
        <f>O381*H381</f>
        <v>0</v>
      </c>
      <c r="Q381" s="197">
        <v>0</v>
      </c>
      <c r="R381" s="197">
        <f>Q381*H381</f>
        <v>0</v>
      </c>
      <c r="S381" s="197">
        <v>0</v>
      </c>
      <c r="T381" s="198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9" t="s">
        <v>159</v>
      </c>
      <c r="AT381" s="199" t="s">
        <v>155</v>
      </c>
      <c r="AU381" s="199" t="s">
        <v>87</v>
      </c>
      <c r="AY381" s="17" t="s">
        <v>152</v>
      </c>
      <c r="BE381" s="200">
        <f>IF(N381="základní",J381,0)</f>
        <v>0</v>
      </c>
      <c r="BF381" s="200">
        <f>IF(N381="snížená",J381,0)</f>
        <v>0</v>
      </c>
      <c r="BG381" s="200">
        <f>IF(N381="zákl. přenesená",J381,0)</f>
        <v>0</v>
      </c>
      <c r="BH381" s="200">
        <f>IF(N381="sníž. přenesená",J381,0)</f>
        <v>0</v>
      </c>
      <c r="BI381" s="200">
        <f>IF(N381="nulová",J381,0)</f>
        <v>0</v>
      </c>
      <c r="BJ381" s="17" t="s">
        <v>85</v>
      </c>
      <c r="BK381" s="200">
        <f>ROUND(I381*H381,2)</f>
        <v>0</v>
      </c>
      <c r="BL381" s="17" t="s">
        <v>159</v>
      </c>
      <c r="BM381" s="199" t="s">
        <v>2375</v>
      </c>
    </row>
    <row r="382" spans="1:65" s="2" customFormat="1" ht="16.5" customHeight="1">
      <c r="A382" s="34"/>
      <c r="B382" s="35"/>
      <c r="C382" s="187" t="s">
        <v>991</v>
      </c>
      <c r="D382" s="187" t="s">
        <v>155</v>
      </c>
      <c r="E382" s="188" t="s">
        <v>4291</v>
      </c>
      <c r="F382" s="189" t="s">
        <v>4292</v>
      </c>
      <c r="G382" s="190" t="s">
        <v>804</v>
      </c>
      <c r="H382" s="191">
        <v>3</v>
      </c>
      <c r="I382" s="192"/>
      <c r="J382" s="193">
        <f>ROUND(I382*H382,2)</f>
        <v>0</v>
      </c>
      <c r="K382" s="194"/>
      <c r="L382" s="39"/>
      <c r="M382" s="195" t="s">
        <v>1</v>
      </c>
      <c r="N382" s="196" t="s">
        <v>42</v>
      </c>
      <c r="O382" s="71"/>
      <c r="P382" s="197">
        <f>O382*H382</f>
        <v>0</v>
      </c>
      <c r="Q382" s="197">
        <v>0</v>
      </c>
      <c r="R382" s="197">
        <f>Q382*H382</f>
        <v>0</v>
      </c>
      <c r="S382" s="197">
        <v>0</v>
      </c>
      <c r="T382" s="19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9" t="s">
        <v>159</v>
      </c>
      <c r="AT382" s="199" t="s">
        <v>155</v>
      </c>
      <c r="AU382" s="199" t="s">
        <v>87</v>
      </c>
      <c r="AY382" s="17" t="s">
        <v>152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7" t="s">
        <v>85</v>
      </c>
      <c r="BK382" s="200">
        <f>ROUND(I382*H382,2)</f>
        <v>0</v>
      </c>
      <c r="BL382" s="17" t="s">
        <v>159</v>
      </c>
      <c r="BM382" s="199" t="s">
        <v>2383</v>
      </c>
    </row>
    <row r="383" spans="1:65" s="12" customFormat="1" ht="22.9" customHeight="1">
      <c r="B383" s="171"/>
      <c r="C383" s="172"/>
      <c r="D383" s="173" t="s">
        <v>76</v>
      </c>
      <c r="E383" s="185" t="s">
        <v>4293</v>
      </c>
      <c r="F383" s="185" t="s">
        <v>4294</v>
      </c>
      <c r="G383" s="172"/>
      <c r="H383" s="172"/>
      <c r="I383" s="175"/>
      <c r="J383" s="186">
        <f>BK383</f>
        <v>0</v>
      </c>
      <c r="K383" s="172"/>
      <c r="L383" s="177"/>
      <c r="M383" s="178"/>
      <c r="N383" s="179"/>
      <c r="O383" s="179"/>
      <c r="P383" s="180">
        <f>P384</f>
        <v>0</v>
      </c>
      <c r="Q383" s="179"/>
      <c r="R383" s="180">
        <f>R384</f>
        <v>0</v>
      </c>
      <c r="S383" s="179"/>
      <c r="T383" s="181">
        <f>T384</f>
        <v>0</v>
      </c>
      <c r="AR383" s="182" t="s">
        <v>85</v>
      </c>
      <c r="AT383" s="183" t="s">
        <v>76</v>
      </c>
      <c r="AU383" s="183" t="s">
        <v>85</v>
      </c>
      <c r="AY383" s="182" t="s">
        <v>152</v>
      </c>
      <c r="BK383" s="184">
        <f>BK384</f>
        <v>0</v>
      </c>
    </row>
    <row r="384" spans="1:65" s="2" customFormat="1" ht="16.5" customHeight="1">
      <c r="A384" s="34"/>
      <c r="B384" s="35"/>
      <c r="C384" s="187" t="s">
        <v>997</v>
      </c>
      <c r="D384" s="187" t="s">
        <v>155</v>
      </c>
      <c r="E384" s="188" t="s">
        <v>4295</v>
      </c>
      <c r="F384" s="189" t="s">
        <v>4296</v>
      </c>
      <c r="G384" s="190" t="s">
        <v>804</v>
      </c>
      <c r="H384" s="191">
        <v>6</v>
      </c>
      <c r="I384" s="192"/>
      <c r="J384" s="193">
        <f>ROUND(I384*H384,2)</f>
        <v>0</v>
      </c>
      <c r="K384" s="194"/>
      <c r="L384" s="39"/>
      <c r="M384" s="195" t="s">
        <v>1</v>
      </c>
      <c r="N384" s="196" t="s">
        <v>42</v>
      </c>
      <c r="O384" s="71"/>
      <c r="P384" s="197">
        <f>O384*H384</f>
        <v>0</v>
      </c>
      <c r="Q384" s="197">
        <v>0</v>
      </c>
      <c r="R384" s="197">
        <f>Q384*H384</f>
        <v>0</v>
      </c>
      <c r="S384" s="197">
        <v>0</v>
      </c>
      <c r="T384" s="19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9" t="s">
        <v>159</v>
      </c>
      <c r="AT384" s="199" t="s">
        <v>155</v>
      </c>
      <c r="AU384" s="199" t="s">
        <v>87</v>
      </c>
      <c r="AY384" s="17" t="s">
        <v>152</v>
      </c>
      <c r="BE384" s="200">
        <f>IF(N384="základní",J384,0)</f>
        <v>0</v>
      </c>
      <c r="BF384" s="200">
        <f>IF(N384="snížená",J384,0)</f>
        <v>0</v>
      </c>
      <c r="BG384" s="200">
        <f>IF(N384="zákl. přenesená",J384,0)</f>
        <v>0</v>
      </c>
      <c r="BH384" s="200">
        <f>IF(N384="sníž. přenesená",J384,0)</f>
        <v>0</v>
      </c>
      <c r="BI384" s="200">
        <f>IF(N384="nulová",J384,0)</f>
        <v>0</v>
      </c>
      <c r="BJ384" s="17" t="s">
        <v>85</v>
      </c>
      <c r="BK384" s="200">
        <f>ROUND(I384*H384,2)</f>
        <v>0</v>
      </c>
      <c r="BL384" s="17" t="s">
        <v>159</v>
      </c>
      <c r="BM384" s="199" t="s">
        <v>2391</v>
      </c>
    </row>
    <row r="385" spans="1:65" s="12" customFormat="1" ht="22.9" customHeight="1">
      <c r="B385" s="171"/>
      <c r="C385" s="172"/>
      <c r="D385" s="173" t="s">
        <v>76</v>
      </c>
      <c r="E385" s="185" t="s">
        <v>4297</v>
      </c>
      <c r="F385" s="185" t="s">
        <v>4298</v>
      </c>
      <c r="G385" s="172"/>
      <c r="H385" s="172"/>
      <c r="I385" s="175"/>
      <c r="J385" s="186">
        <f>BK385</f>
        <v>0</v>
      </c>
      <c r="K385" s="172"/>
      <c r="L385" s="177"/>
      <c r="M385" s="178"/>
      <c r="N385" s="179"/>
      <c r="O385" s="179"/>
      <c r="P385" s="180">
        <f>SUM(P386:P387)</f>
        <v>0</v>
      </c>
      <c r="Q385" s="179"/>
      <c r="R385" s="180">
        <f>SUM(R386:R387)</f>
        <v>0</v>
      </c>
      <c r="S385" s="179"/>
      <c r="T385" s="181">
        <f>SUM(T386:T387)</f>
        <v>0</v>
      </c>
      <c r="AR385" s="182" t="s">
        <v>85</v>
      </c>
      <c r="AT385" s="183" t="s">
        <v>76</v>
      </c>
      <c r="AU385" s="183" t="s">
        <v>85</v>
      </c>
      <c r="AY385" s="182" t="s">
        <v>152</v>
      </c>
      <c r="BK385" s="184">
        <f>SUM(BK386:BK387)</f>
        <v>0</v>
      </c>
    </row>
    <row r="386" spans="1:65" s="2" customFormat="1" ht="16.5" customHeight="1">
      <c r="A386" s="34"/>
      <c r="B386" s="35"/>
      <c r="C386" s="187" t="s">
        <v>1002</v>
      </c>
      <c r="D386" s="187" t="s">
        <v>155</v>
      </c>
      <c r="E386" s="188" t="s">
        <v>4299</v>
      </c>
      <c r="F386" s="189" t="s">
        <v>4300</v>
      </c>
      <c r="G386" s="190" t="s">
        <v>804</v>
      </c>
      <c r="H386" s="191">
        <v>16</v>
      </c>
      <c r="I386" s="192"/>
      <c r="J386" s="193">
        <f>ROUND(I386*H386,2)</f>
        <v>0</v>
      </c>
      <c r="K386" s="194"/>
      <c r="L386" s="39"/>
      <c r="M386" s="195" t="s">
        <v>1</v>
      </c>
      <c r="N386" s="196" t="s">
        <v>42</v>
      </c>
      <c r="O386" s="71"/>
      <c r="P386" s="197">
        <f>O386*H386</f>
        <v>0</v>
      </c>
      <c r="Q386" s="197">
        <v>0</v>
      </c>
      <c r="R386" s="197">
        <f>Q386*H386</f>
        <v>0</v>
      </c>
      <c r="S386" s="197">
        <v>0</v>
      </c>
      <c r="T386" s="19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9" t="s">
        <v>159</v>
      </c>
      <c r="AT386" s="199" t="s">
        <v>155</v>
      </c>
      <c r="AU386" s="199" t="s">
        <v>87</v>
      </c>
      <c r="AY386" s="17" t="s">
        <v>152</v>
      </c>
      <c r="BE386" s="200">
        <f>IF(N386="základní",J386,0)</f>
        <v>0</v>
      </c>
      <c r="BF386" s="200">
        <f>IF(N386="snížená",J386,0)</f>
        <v>0</v>
      </c>
      <c r="BG386" s="200">
        <f>IF(N386="zákl. přenesená",J386,0)</f>
        <v>0</v>
      </c>
      <c r="BH386" s="200">
        <f>IF(N386="sníž. přenesená",J386,0)</f>
        <v>0</v>
      </c>
      <c r="BI386" s="200">
        <f>IF(N386="nulová",J386,0)</f>
        <v>0</v>
      </c>
      <c r="BJ386" s="17" t="s">
        <v>85</v>
      </c>
      <c r="BK386" s="200">
        <f>ROUND(I386*H386,2)</f>
        <v>0</v>
      </c>
      <c r="BL386" s="17" t="s">
        <v>159</v>
      </c>
      <c r="BM386" s="199" t="s">
        <v>2399</v>
      </c>
    </row>
    <row r="387" spans="1:65" s="2" customFormat="1" ht="16.5" customHeight="1">
      <c r="A387" s="34"/>
      <c r="B387" s="35"/>
      <c r="C387" s="187" t="s">
        <v>1009</v>
      </c>
      <c r="D387" s="187" t="s">
        <v>155</v>
      </c>
      <c r="E387" s="188" t="s">
        <v>4301</v>
      </c>
      <c r="F387" s="189" t="s">
        <v>4302</v>
      </c>
      <c r="G387" s="190" t="s">
        <v>804</v>
      </c>
      <c r="H387" s="191">
        <v>3</v>
      </c>
      <c r="I387" s="192"/>
      <c r="J387" s="193">
        <f>ROUND(I387*H387,2)</f>
        <v>0</v>
      </c>
      <c r="K387" s="194"/>
      <c r="L387" s="39"/>
      <c r="M387" s="195" t="s">
        <v>1</v>
      </c>
      <c r="N387" s="196" t="s">
        <v>42</v>
      </c>
      <c r="O387" s="71"/>
      <c r="P387" s="197">
        <f>O387*H387</f>
        <v>0</v>
      </c>
      <c r="Q387" s="197">
        <v>0</v>
      </c>
      <c r="R387" s="197">
        <f>Q387*H387</f>
        <v>0</v>
      </c>
      <c r="S387" s="197">
        <v>0</v>
      </c>
      <c r="T387" s="19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9" t="s">
        <v>159</v>
      </c>
      <c r="AT387" s="199" t="s">
        <v>155</v>
      </c>
      <c r="AU387" s="199" t="s">
        <v>87</v>
      </c>
      <c r="AY387" s="17" t="s">
        <v>152</v>
      </c>
      <c r="BE387" s="200">
        <f>IF(N387="základní",J387,0)</f>
        <v>0</v>
      </c>
      <c r="BF387" s="200">
        <f>IF(N387="snížená",J387,0)</f>
        <v>0</v>
      </c>
      <c r="BG387" s="200">
        <f>IF(N387="zákl. přenesená",J387,0)</f>
        <v>0</v>
      </c>
      <c r="BH387" s="200">
        <f>IF(N387="sníž. přenesená",J387,0)</f>
        <v>0</v>
      </c>
      <c r="BI387" s="200">
        <f>IF(N387="nulová",J387,0)</f>
        <v>0</v>
      </c>
      <c r="BJ387" s="17" t="s">
        <v>85</v>
      </c>
      <c r="BK387" s="200">
        <f>ROUND(I387*H387,2)</f>
        <v>0</v>
      </c>
      <c r="BL387" s="17" t="s">
        <v>159</v>
      </c>
      <c r="BM387" s="199" t="s">
        <v>2408</v>
      </c>
    </row>
    <row r="388" spans="1:65" s="12" customFormat="1" ht="22.9" customHeight="1">
      <c r="B388" s="171"/>
      <c r="C388" s="172"/>
      <c r="D388" s="173" t="s">
        <v>76</v>
      </c>
      <c r="E388" s="185" t="s">
        <v>4303</v>
      </c>
      <c r="F388" s="185" t="s">
        <v>4304</v>
      </c>
      <c r="G388" s="172"/>
      <c r="H388" s="172"/>
      <c r="I388" s="175"/>
      <c r="J388" s="186">
        <f>BK388</f>
        <v>0</v>
      </c>
      <c r="K388" s="172"/>
      <c r="L388" s="177"/>
      <c r="M388" s="178"/>
      <c r="N388" s="179"/>
      <c r="O388" s="179"/>
      <c r="P388" s="180">
        <f>P389</f>
        <v>0</v>
      </c>
      <c r="Q388" s="179"/>
      <c r="R388" s="180">
        <f>R389</f>
        <v>0</v>
      </c>
      <c r="S388" s="179"/>
      <c r="T388" s="181">
        <f>T389</f>
        <v>0</v>
      </c>
      <c r="AR388" s="182" t="s">
        <v>85</v>
      </c>
      <c r="AT388" s="183" t="s">
        <v>76</v>
      </c>
      <c r="AU388" s="183" t="s">
        <v>85</v>
      </c>
      <c r="AY388" s="182" t="s">
        <v>152</v>
      </c>
      <c r="BK388" s="184">
        <f>BK389</f>
        <v>0</v>
      </c>
    </row>
    <row r="389" spans="1:65" s="2" customFormat="1" ht="21.75" customHeight="1">
      <c r="A389" s="34"/>
      <c r="B389" s="35"/>
      <c r="C389" s="187" t="s">
        <v>1013</v>
      </c>
      <c r="D389" s="187" t="s">
        <v>155</v>
      </c>
      <c r="E389" s="188" t="s">
        <v>4305</v>
      </c>
      <c r="F389" s="189" t="s">
        <v>4306</v>
      </c>
      <c r="G389" s="190" t="s">
        <v>804</v>
      </c>
      <c r="H389" s="191">
        <v>31</v>
      </c>
      <c r="I389" s="192"/>
      <c r="J389" s="193">
        <f>ROUND(I389*H389,2)</f>
        <v>0</v>
      </c>
      <c r="K389" s="194"/>
      <c r="L389" s="39"/>
      <c r="M389" s="195" t="s">
        <v>1</v>
      </c>
      <c r="N389" s="196" t="s">
        <v>42</v>
      </c>
      <c r="O389" s="71"/>
      <c r="P389" s="197">
        <f>O389*H389</f>
        <v>0</v>
      </c>
      <c r="Q389" s="197">
        <v>0</v>
      </c>
      <c r="R389" s="197">
        <f>Q389*H389</f>
        <v>0</v>
      </c>
      <c r="S389" s="197">
        <v>0</v>
      </c>
      <c r="T389" s="19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9" t="s">
        <v>159</v>
      </c>
      <c r="AT389" s="199" t="s">
        <v>155</v>
      </c>
      <c r="AU389" s="199" t="s">
        <v>87</v>
      </c>
      <c r="AY389" s="17" t="s">
        <v>152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7" t="s">
        <v>85</v>
      </c>
      <c r="BK389" s="200">
        <f>ROUND(I389*H389,2)</f>
        <v>0</v>
      </c>
      <c r="BL389" s="17" t="s">
        <v>159</v>
      </c>
      <c r="BM389" s="199" t="s">
        <v>2414</v>
      </c>
    </row>
    <row r="390" spans="1:65" s="12" customFormat="1" ht="22.9" customHeight="1">
      <c r="B390" s="171"/>
      <c r="C390" s="172"/>
      <c r="D390" s="173" t="s">
        <v>76</v>
      </c>
      <c r="E390" s="185" t="s">
        <v>4307</v>
      </c>
      <c r="F390" s="185" t="s">
        <v>4308</v>
      </c>
      <c r="G390" s="172"/>
      <c r="H390" s="172"/>
      <c r="I390" s="175"/>
      <c r="J390" s="186">
        <f>BK390</f>
        <v>0</v>
      </c>
      <c r="K390" s="172"/>
      <c r="L390" s="177"/>
      <c r="M390" s="178"/>
      <c r="N390" s="179"/>
      <c r="O390" s="179"/>
      <c r="P390" s="180">
        <f>SUM(P391:P392)</f>
        <v>0</v>
      </c>
      <c r="Q390" s="179"/>
      <c r="R390" s="180">
        <f>SUM(R391:R392)</f>
        <v>0</v>
      </c>
      <c r="S390" s="179"/>
      <c r="T390" s="181">
        <f>SUM(T391:T392)</f>
        <v>0</v>
      </c>
      <c r="AR390" s="182" t="s">
        <v>85</v>
      </c>
      <c r="AT390" s="183" t="s">
        <v>76</v>
      </c>
      <c r="AU390" s="183" t="s">
        <v>85</v>
      </c>
      <c r="AY390" s="182" t="s">
        <v>152</v>
      </c>
      <c r="BK390" s="184">
        <f>SUM(BK391:BK392)</f>
        <v>0</v>
      </c>
    </row>
    <row r="391" spans="1:65" s="2" customFormat="1" ht="16.5" customHeight="1">
      <c r="A391" s="34"/>
      <c r="B391" s="35"/>
      <c r="C391" s="187" t="s">
        <v>1018</v>
      </c>
      <c r="D391" s="187" t="s">
        <v>155</v>
      </c>
      <c r="E391" s="188" t="s">
        <v>4309</v>
      </c>
      <c r="F391" s="189" t="s">
        <v>4310</v>
      </c>
      <c r="G391" s="190" t="s">
        <v>804</v>
      </c>
      <c r="H391" s="191">
        <v>10</v>
      </c>
      <c r="I391" s="192"/>
      <c r="J391" s="193">
        <f>ROUND(I391*H391,2)</f>
        <v>0</v>
      </c>
      <c r="K391" s="194"/>
      <c r="L391" s="39"/>
      <c r="M391" s="195" t="s">
        <v>1</v>
      </c>
      <c r="N391" s="196" t="s">
        <v>42</v>
      </c>
      <c r="O391" s="71"/>
      <c r="P391" s="197">
        <f>O391*H391</f>
        <v>0</v>
      </c>
      <c r="Q391" s="197">
        <v>0</v>
      </c>
      <c r="R391" s="197">
        <f>Q391*H391</f>
        <v>0</v>
      </c>
      <c r="S391" s="197">
        <v>0</v>
      </c>
      <c r="T391" s="19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9" t="s">
        <v>159</v>
      </c>
      <c r="AT391" s="199" t="s">
        <v>155</v>
      </c>
      <c r="AU391" s="199" t="s">
        <v>87</v>
      </c>
      <c r="AY391" s="17" t="s">
        <v>152</v>
      </c>
      <c r="BE391" s="200">
        <f>IF(N391="základní",J391,0)</f>
        <v>0</v>
      </c>
      <c r="BF391" s="200">
        <f>IF(N391="snížená",J391,0)</f>
        <v>0</v>
      </c>
      <c r="BG391" s="200">
        <f>IF(N391="zákl. přenesená",J391,0)</f>
        <v>0</v>
      </c>
      <c r="BH391" s="200">
        <f>IF(N391="sníž. přenesená",J391,0)</f>
        <v>0</v>
      </c>
      <c r="BI391" s="200">
        <f>IF(N391="nulová",J391,0)</f>
        <v>0</v>
      </c>
      <c r="BJ391" s="17" t="s">
        <v>85</v>
      </c>
      <c r="BK391" s="200">
        <f>ROUND(I391*H391,2)</f>
        <v>0</v>
      </c>
      <c r="BL391" s="17" t="s">
        <v>159</v>
      </c>
      <c r="BM391" s="199" t="s">
        <v>2422</v>
      </c>
    </row>
    <row r="392" spans="1:65" s="2" customFormat="1" ht="24.2" customHeight="1">
      <c r="A392" s="34"/>
      <c r="B392" s="35"/>
      <c r="C392" s="187" t="s">
        <v>1024</v>
      </c>
      <c r="D392" s="187" t="s">
        <v>155</v>
      </c>
      <c r="E392" s="188" t="s">
        <v>4311</v>
      </c>
      <c r="F392" s="189" t="s">
        <v>4312</v>
      </c>
      <c r="G392" s="190" t="s">
        <v>804</v>
      </c>
      <c r="H392" s="191">
        <v>19</v>
      </c>
      <c r="I392" s="192"/>
      <c r="J392" s="193">
        <f>ROUND(I392*H392,2)</f>
        <v>0</v>
      </c>
      <c r="K392" s="194"/>
      <c r="L392" s="39"/>
      <c r="M392" s="195" t="s">
        <v>1</v>
      </c>
      <c r="N392" s="196" t="s">
        <v>42</v>
      </c>
      <c r="O392" s="71"/>
      <c r="P392" s="197">
        <f>O392*H392</f>
        <v>0</v>
      </c>
      <c r="Q392" s="197">
        <v>0</v>
      </c>
      <c r="R392" s="197">
        <f>Q392*H392</f>
        <v>0</v>
      </c>
      <c r="S392" s="197">
        <v>0</v>
      </c>
      <c r="T392" s="19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9" t="s">
        <v>159</v>
      </c>
      <c r="AT392" s="199" t="s">
        <v>155</v>
      </c>
      <c r="AU392" s="199" t="s">
        <v>87</v>
      </c>
      <c r="AY392" s="17" t="s">
        <v>152</v>
      </c>
      <c r="BE392" s="200">
        <f>IF(N392="základní",J392,0)</f>
        <v>0</v>
      </c>
      <c r="BF392" s="200">
        <f>IF(N392="snížená",J392,0)</f>
        <v>0</v>
      </c>
      <c r="BG392" s="200">
        <f>IF(N392="zákl. přenesená",J392,0)</f>
        <v>0</v>
      </c>
      <c r="BH392" s="200">
        <f>IF(N392="sníž. přenesená",J392,0)</f>
        <v>0</v>
      </c>
      <c r="BI392" s="200">
        <f>IF(N392="nulová",J392,0)</f>
        <v>0</v>
      </c>
      <c r="BJ392" s="17" t="s">
        <v>85</v>
      </c>
      <c r="BK392" s="200">
        <f>ROUND(I392*H392,2)</f>
        <v>0</v>
      </c>
      <c r="BL392" s="17" t="s">
        <v>159</v>
      </c>
      <c r="BM392" s="199" t="s">
        <v>2430</v>
      </c>
    </row>
    <row r="393" spans="1:65" s="12" customFormat="1" ht="22.9" customHeight="1">
      <c r="B393" s="171"/>
      <c r="C393" s="172"/>
      <c r="D393" s="173" t="s">
        <v>76</v>
      </c>
      <c r="E393" s="185" t="s">
        <v>4313</v>
      </c>
      <c r="F393" s="185" t="s">
        <v>4314</v>
      </c>
      <c r="G393" s="172"/>
      <c r="H393" s="172"/>
      <c r="I393" s="175"/>
      <c r="J393" s="186">
        <f>BK393</f>
        <v>0</v>
      </c>
      <c r="K393" s="172"/>
      <c r="L393" s="177"/>
      <c r="M393" s="178"/>
      <c r="N393" s="179"/>
      <c r="O393" s="179"/>
      <c r="P393" s="180">
        <f>SUM(P394:P395)</f>
        <v>0</v>
      </c>
      <c r="Q393" s="179"/>
      <c r="R393" s="180">
        <f>SUM(R394:R395)</f>
        <v>0</v>
      </c>
      <c r="S393" s="179"/>
      <c r="T393" s="181">
        <f>SUM(T394:T395)</f>
        <v>0</v>
      </c>
      <c r="AR393" s="182" t="s">
        <v>85</v>
      </c>
      <c r="AT393" s="183" t="s">
        <v>76</v>
      </c>
      <c r="AU393" s="183" t="s">
        <v>85</v>
      </c>
      <c r="AY393" s="182" t="s">
        <v>152</v>
      </c>
      <c r="BK393" s="184">
        <f>SUM(BK394:BK395)</f>
        <v>0</v>
      </c>
    </row>
    <row r="394" spans="1:65" s="2" customFormat="1" ht="21.75" customHeight="1">
      <c r="A394" s="34"/>
      <c r="B394" s="35"/>
      <c r="C394" s="187" t="s">
        <v>1030</v>
      </c>
      <c r="D394" s="187" t="s">
        <v>155</v>
      </c>
      <c r="E394" s="188" t="s">
        <v>4315</v>
      </c>
      <c r="F394" s="189" t="s">
        <v>4316</v>
      </c>
      <c r="G394" s="190" t="s">
        <v>804</v>
      </c>
      <c r="H394" s="191">
        <v>2</v>
      </c>
      <c r="I394" s="192"/>
      <c r="J394" s="193">
        <f>ROUND(I394*H394,2)</f>
        <v>0</v>
      </c>
      <c r="K394" s="194"/>
      <c r="L394" s="39"/>
      <c r="M394" s="195" t="s">
        <v>1</v>
      </c>
      <c r="N394" s="196" t="s">
        <v>42</v>
      </c>
      <c r="O394" s="71"/>
      <c r="P394" s="197">
        <f>O394*H394</f>
        <v>0</v>
      </c>
      <c r="Q394" s="197">
        <v>0</v>
      </c>
      <c r="R394" s="197">
        <f>Q394*H394</f>
        <v>0</v>
      </c>
      <c r="S394" s="197">
        <v>0</v>
      </c>
      <c r="T394" s="19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9" t="s">
        <v>159</v>
      </c>
      <c r="AT394" s="199" t="s">
        <v>155</v>
      </c>
      <c r="AU394" s="199" t="s">
        <v>87</v>
      </c>
      <c r="AY394" s="17" t="s">
        <v>152</v>
      </c>
      <c r="BE394" s="200">
        <f>IF(N394="základní",J394,0)</f>
        <v>0</v>
      </c>
      <c r="BF394" s="200">
        <f>IF(N394="snížená",J394,0)</f>
        <v>0</v>
      </c>
      <c r="BG394" s="200">
        <f>IF(N394="zákl. přenesená",J394,0)</f>
        <v>0</v>
      </c>
      <c r="BH394" s="200">
        <f>IF(N394="sníž. přenesená",J394,0)</f>
        <v>0</v>
      </c>
      <c r="BI394" s="200">
        <f>IF(N394="nulová",J394,0)</f>
        <v>0</v>
      </c>
      <c r="BJ394" s="17" t="s">
        <v>85</v>
      </c>
      <c r="BK394" s="200">
        <f>ROUND(I394*H394,2)</f>
        <v>0</v>
      </c>
      <c r="BL394" s="17" t="s">
        <v>159</v>
      </c>
      <c r="BM394" s="199" t="s">
        <v>2439</v>
      </c>
    </row>
    <row r="395" spans="1:65" s="2" customFormat="1" ht="24.2" customHeight="1">
      <c r="A395" s="34"/>
      <c r="B395" s="35"/>
      <c r="C395" s="187" t="s">
        <v>1036</v>
      </c>
      <c r="D395" s="187" t="s">
        <v>155</v>
      </c>
      <c r="E395" s="188" t="s">
        <v>4317</v>
      </c>
      <c r="F395" s="189" t="s">
        <v>4318</v>
      </c>
      <c r="G395" s="190" t="s">
        <v>804</v>
      </c>
      <c r="H395" s="191">
        <v>20</v>
      </c>
      <c r="I395" s="192"/>
      <c r="J395" s="193">
        <f>ROUND(I395*H395,2)</f>
        <v>0</v>
      </c>
      <c r="K395" s="194"/>
      <c r="L395" s="39"/>
      <c r="M395" s="195" t="s">
        <v>1</v>
      </c>
      <c r="N395" s="196" t="s">
        <v>42</v>
      </c>
      <c r="O395" s="71"/>
      <c r="P395" s="197">
        <f>O395*H395</f>
        <v>0</v>
      </c>
      <c r="Q395" s="197">
        <v>0</v>
      </c>
      <c r="R395" s="197">
        <f>Q395*H395</f>
        <v>0</v>
      </c>
      <c r="S395" s="197">
        <v>0</v>
      </c>
      <c r="T395" s="198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9" t="s">
        <v>159</v>
      </c>
      <c r="AT395" s="199" t="s">
        <v>155</v>
      </c>
      <c r="AU395" s="199" t="s">
        <v>87</v>
      </c>
      <c r="AY395" s="17" t="s">
        <v>152</v>
      </c>
      <c r="BE395" s="200">
        <f>IF(N395="základní",J395,0)</f>
        <v>0</v>
      </c>
      <c r="BF395" s="200">
        <f>IF(N395="snížená",J395,0)</f>
        <v>0</v>
      </c>
      <c r="BG395" s="200">
        <f>IF(N395="zákl. přenesená",J395,0)</f>
        <v>0</v>
      </c>
      <c r="BH395" s="200">
        <f>IF(N395="sníž. přenesená",J395,0)</f>
        <v>0</v>
      </c>
      <c r="BI395" s="200">
        <f>IF(N395="nulová",J395,0)</f>
        <v>0</v>
      </c>
      <c r="BJ395" s="17" t="s">
        <v>85</v>
      </c>
      <c r="BK395" s="200">
        <f>ROUND(I395*H395,2)</f>
        <v>0</v>
      </c>
      <c r="BL395" s="17" t="s">
        <v>159</v>
      </c>
      <c r="BM395" s="199" t="s">
        <v>2448</v>
      </c>
    </row>
    <row r="396" spans="1:65" s="12" customFormat="1" ht="22.9" customHeight="1">
      <c r="B396" s="171"/>
      <c r="C396" s="172"/>
      <c r="D396" s="173" t="s">
        <v>76</v>
      </c>
      <c r="E396" s="185" t="s">
        <v>4319</v>
      </c>
      <c r="F396" s="185" t="s">
        <v>4320</v>
      </c>
      <c r="G396" s="172"/>
      <c r="H396" s="172"/>
      <c r="I396" s="175"/>
      <c r="J396" s="186">
        <f>BK396</f>
        <v>0</v>
      </c>
      <c r="K396" s="172"/>
      <c r="L396" s="177"/>
      <c r="M396" s="178"/>
      <c r="N396" s="179"/>
      <c r="O396" s="179"/>
      <c r="P396" s="180">
        <f>P397</f>
        <v>0</v>
      </c>
      <c r="Q396" s="179"/>
      <c r="R396" s="180">
        <f>R397</f>
        <v>0</v>
      </c>
      <c r="S396" s="179"/>
      <c r="T396" s="181">
        <f>T397</f>
        <v>0</v>
      </c>
      <c r="AR396" s="182" t="s">
        <v>85</v>
      </c>
      <c r="AT396" s="183" t="s">
        <v>76</v>
      </c>
      <c r="AU396" s="183" t="s">
        <v>85</v>
      </c>
      <c r="AY396" s="182" t="s">
        <v>152</v>
      </c>
      <c r="BK396" s="184">
        <f>BK397</f>
        <v>0</v>
      </c>
    </row>
    <row r="397" spans="1:65" s="2" customFormat="1" ht="21.75" customHeight="1">
      <c r="A397" s="34"/>
      <c r="B397" s="35"/>
      <c r="C397" s="187" t="s">
        <v>1040</v>
      </c>
      <c r="D397" s="187" t="s">
        <v>155</v>
      </c>
      <c r="E397" s="188" t="s">
        <v>4321</v>
      </c>
      <c r="F397" s="189" t="s">
        <v>4322</v>
      </c>
      <c r="G397" s="190" t="s">
        <v>804</v>
      </c>
      <c r="H397" s="191">
        <v>8</v>
      </c>
      <c r="I397" s="192"/>
      <c r="J397" s="193">
        <f>ROUND(I397*H397,2)</f>
        <v>0</v>
      </c>
      <c r="K397" s="194"/>
      <c r="L397" s="39"/>
      <c r="M397" s="195" t="s">
        <v>1</v>
      </c>
      <c r="N397" s="196" t="s">
        <v>42</v>
      </c>
      <c r="O397" s="71"/>
      <c r="P397" s="197">
        <f>O397*H397</f>
        <v>0</v>
      </c>
      <c r="Q397" s="197">
        <v>0</v>
      </c>
      <c r="R397" s="197">
        <f>Q397*H397</f>
        <v>0</v>
      </c>
      <c r="S397" s="197">
        <v>0</v>
      </c>
      <c r="T397" s="19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9" t="s">
        <v>159</v>
      </c>
      <c r="AT397" s="199" t="s">
        <v>155</v>
      </c>
      <c r="AU397" s="199" t="s">
        <v>87</v>
      </c>
      <c r="AY397" s="17" t="s">
        <v>152</v>
      </c>
      <c r="BE397" s="200">
        <f>IF(N397="základní",J397,0)</f>
        <v>0</v>
      </c>
      <c r="BF397" s="200">
        <f>IF(N397="snížená",J397,0)</f>
        <v>0</v>
      </c>
      <c r="BG397" s="200">
        <f>IF(N397="zákl. přenesená",J397,0)</f>
        <v>0</v>
      </c>
      <c r="BH397" s="200">
        <f>IF(N397="sníž. přenesená",J397,0)</f>
        <v>0</v>
      </c>
      <c r="BI397" s="200">
        <f>IF(N397="nulová",J397,0)</f>
        <v>0</v>
      </c>
      <c r="BJ397" s="17" t="s">
        <v>85</v>
      </c>
      <c r="BK397" s="200">
        <f>ROUND(I397*H397,2)</f>
        <v>0</v>
      </c>
      <c r="BL397" s="17" t="s">
        <v>159</v>
      </c>
      <c r="BM397" s="199" t="s">
        <v>2458</v>
      </c>
    </row>
    <row r="398" spans="1:65" s="12" customFormat="1" ht="22.9" customHeight="1">
      <c r="B398" s="171"/>
      <c r="C398" s="172"/>
      <c r="D398" s="173" t="s">
        <v>76</v>
      </c>
      <c r="E398" s="185" t="s">
        <v>4323</v>
      </c>
      <c r="F398" s="185" t="s">
        <v>4324</v>
      </c>
      <c r="G398" s="172"/>
      <c r="H398" s="172"/>
      <c r="I398" s="175"/>
      <c r="J398" s="186">
        <f>BK398</f>
        <v>0</v>
      </c>
      <c r="K398" s="172"/>
      <c r="L398" s="177"/>
      <c r="M398" s="178"/>
      <c r="N398" s="179"/>
      <c r="O398" s="179"/>
      <c r="P398" s="180">
        <f>P399</f>
        <v>0</v>
      </c>
      <c r="Q398" s="179"/>
      <c r="R398" s="180">
        <f>R399</f>
        <v>0</v>
      </c>
      <c r="S398" s="179"/>
      <c r="T398" s="181">
        <f>T399</f>
        <v>0</v>
      </c>
      <c r="AR398" s="182" t="s">
        <v>85</v>
      </c>
      <c r="AT398" s="183" t="s">
        <v>76</v>
      </c>
      <c r="AU398" s="183" t="s">
        <v>85</v>
      </c>
      <c r="AY398" s="182" t="s">
        <v>152</v>
      </c>
      <c r="BK398" s="184">
        <f>BK399</f>
        <v>0</v>
      </c>
    </row>
    <row r="399" spans="1:65" s="2" customFormat="1" ht="16.5" customHeight="1">
      <c r="A399" s="34"/>
      <c r="B399" s="35"/>
      <c r="C399" s="187" t="s">
        <v>1044</v>
      </c>
      <c r="D399" s="187" t="s">
        <v>155</v>
      </c>
      <c r="E399" s="188" t="s">
        <v>4325</v>
      </c>
      <c r="F399" s="189" t="s">
        <v>4326</v>
      </c>
      <c r="G399" s="190" t="s">
        <v>804</v>
      </c>
      <c r="H399" s="191">
        <v>5</v>
      </c>
      <c r="I399" s="192"/>
      <c r="J399" s="193">
        <f>ROUND(I399*H399,2)</f>
        <v>0</v>
      </c>
      <c r="K399" s="194"/>
      <c r="L399" s="39"/>
      <c r="M399" s="195" t="s">
        <v>1</v>
      </c>
      <c r="N399" s="196" t="s">
        <v>42</v>
      </c>
      <c r="O399" s="71"/>
      <c r="P399" s="197">
        <f>O399*H399</f>
        <v>0</v>
      </c>
      <c r="Q399" s="197">
        <v>0</v>
      </c>
      <c r="R399" s="197">
        <f>Q399*H399</f>
        <v>0</v>
      </c>
      <c r="S399" s="197">
        <v>0</v>
      </c>
      <c r="T399" s="198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9" t="s">
        <v>159</v>
      </c>
      <c r="AT399" s="199" t="s">
        <v>155</v>
      </c>
      <c r="AU399" s="199" t="s">
        <v>87</v>
      </c>
      <c r="AY399" s="17" t="s">
        <v>152</v>
      </c>
      <c r="BE399" s="200">
        <f>IF(N399="základní",J399,0)</f>
        <v>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7" t="s">
        <v>85</v>
      </c>
      <c r="BK399" s="200">
        <f>ROUND(I399*H399,2)</f>
        <v>0</v>
      </c>
      <c r="BL399" s="17" t="s">
        <v>159</v>
      </c>
      <c r="BM399" s="199" t="s">
        <v>2466</v>
      </c>
    </row>
    <row r="400" spans="1:65" s="12" customFormat="1" ht="22.9" customHeight="1">
      <c r="B400" s="171"/>
      <c r="C400" s="172"/>
      <c r="D400" s="173" t="s">
        <v>76</v>
      </c>
      <c r="E400" s="185" t="s">
        <v>4327</v>
      </c>
      <c r="F400" s="185" t="s">
        <v>4328</v>
      </c>
      <c r="G400" s="172"/>
      <c r="H400" s="172"/>
      <c r="I400" s="175"/>
      <c r="J400" s="186">
        <f>BK400</f>
        <v>0</v>
      </c>
      <c r="K400" s="172"/>
      <c r="L400" s="177"/>
      <c r="M400" s="178"/>
      <c r="N400" s="179"/>
      <c r="O400" s="179"/>
      <c r="P400" s="180">
        <f>SUM(P401:P409)</f>
        <v>0</v>
      </c>
      <c r="Q400" s="179"/>
      <c r="R400" s="180">
        <f>SUM(R401:R409)</f>
        <v>0</v>
      </c>
      <c r="S400" s="179"/>
      <c r="T400" s="181">
        <f>SUM(T401:T409)</f>
        <v>0</v>
      </c>
      <c r="AR400" s="182" t="s">
        <v>85</v>
      </c>
      <c r="AT400" s="183" t="s">
        <v>76</v>
      </c>
      <c r="AU400" s="183" t="s">
        <v>85</v>
      </c>
      <c r="AY400" s="182" t="s">
        <v>152</v>
      </c>
      <c r="BK400" s="184">
        <f>SUM(BK401:BK409)</f>
        <v>0</v>
      </c>
    </row>
    <row r="401" spans="1:65" s="2" customFormat="1" ht="16.5" customHeight="1">
      <c r="A401" s="34"/>
      <c r="B401" s="35"/>
      <c r="C401" s="187" t="s">
        <v>1048</v>
      </c>
      <c r="D401" s="187" t="s">
        <v>155</v>
      </c>
      <c r="E401" s="188" t="s">
        <v>4329</v>
      </c>
      <c r="F401" s="189" t="s">
        <v>4330</v>
      </c>
      <c r="G401" s="190" t="s">
        <v>804</v>
      </c>
      <c r="H401" s="191">
        <v>30</v>
      </c>
      <c r="I401" s="192"/>
      <c r="J401" s="193">
        <f t="shared" ref="J401:J409" si="30">ROUND(I401*H401,2)</f>
        <v>0</v>
      </c>
      <c r="K401" s="194"/>
      <c r="L401" s="39"/>
      <c r="M401" s="195" t="s">
        <v>1</v>
      </c>
      <c r="N401" s="196" t="s">
        <v>42</v>
      </c>
      <c r="O401" s="71"/>
      <c r="P401" s="197">
        <f t="shared" ref="P401:P409" si="31">O401*H401</f>
        <v>0</v>
      </c>
      <c r="Q401" s="197">
        <v>0</v>
      </c>
      <c r="R401" s="197">
        <f t="shared" ref="R401:R409" si="32">Q401*H401</f>
        <v>0</v>
      </c>
      <c r="S401" s="197">
        <v>0</v>
      </c>
      <c r="T401" s="198">
        <f t="shared" ref="T401:T409" si="33"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99" t="s">
        <v>159</v>
      </c>
      <c r="AT401" s="199" t="s">
        <v>155</v>
      </c>
      <c r="AU401" s="199" t="s">
        <v>87</v>
      </c>
      <c r="AY401" s="17" t="s">
        <v>152</v>
      </c>
      <c r="BE401" s="200">
        <f t="shared" ref="BE401:BE409" si="34">IF(N401="základní",J401,0)</f>
        <v>0</v>
      </c>
      <c r="BF401" s="200">
        <f t="shared" ref="BF401:BF409" si="35">IF(N401="snížená",J401,0)</f>
        <v>0</v>
      </c>
      <c r="BG401" s="200">
        <f t="shared" ref="BG401:BG409" si="36">IF(N401="zákl. přenesená",J401,0)</f>
        <v>0</v>
      </c>
      <c r="BH401" s="200">
        <f t="shared" ref="BH401:BH409" si="37">IF(N401="sníž. přenesená",J401,0)</f>
        <v>0</v>
      </c>
      <c r="BI401" s="200">
        <f t="shared" ref="BI401:BI409" si="38">IF(N401="nulová",J401,0)</f>
        <v>0</v>
      </c>
      <c r="BJ401" s="17" t="s">
        <v>85</v>
      </c>
      <c r="BK401" s="200">
        <f t="shared" ref="BK401:BK409" si="39">ROUND(I401*H401,2)</f>
        <v>0</v>
      </c>
      <c r="BL401" s="17" t="s">
        <v>159</v>
      </c>
      <c r="BM401" s="199" t="s">
        <v>2475</v>
      </c>
    </row>
    <row r="402" spans="1:65" s="2" customFormat="1" ht="21.75" customHeight="1">
      <c r="A402" s="34"/>
      <c r="B402" s="35"/>
      <c r="C402" s="187" t="s">
        <v>1052</v>
      </c>
      <c r="D402" s="187" t="s">
        <v>155</v>
      </c>
      <c r="E402" s="188" t="s">
        <v>4331</v>
      </c>
      <c r="F402" s="189" t="s">
        <v>4332</v>
      </c>
      <c r="G402" s="190" t="s">
        <v>804</v>
      </c>
      <c r="H402" s="191">
        <v>53</v>
      </c>
      <c r="I402" s="192"/>
      <c r="J402" s="193">
        <f t="shared" si="30"/>
        <v>0</v>
      </c>
      <c r="K402" s="194"/>
      <c r="L402" s="39"/>
      <c r="M402" s="195" t="s">
        <v>1</v>
      </c>
      <c r="N402" s="196" t="s">
        <v>42</v>
      </c>
      <c r="O402" s="71"/>
      <c r="P402" s="197">
        <f t="shared" si="31"/>
        <v>0</v>
      </c>
      <c r="Q402" s="197">
        <v>0</v>
      </c>
      <c r="R402" s="197">
        <f t="shared" si="32"/>
        <v>0</v>
      </c>
      <c r="S402" s="197">
        <v>0</v>
      </c>
      <c r="T402" s="198">
        <f t="shared" si="33"/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9" t="s">
        <v>159</v>
      </c>
      <c r="AT402" s="199" t="s">
        <v>155</v>
      </c>
      <c r="AU402" s="199" t="s">
        <v>87</v>
      </c>
      <c r="AY402" s="17" t="s">
        <v>152</v>
      </c>
      <c r="BE402" s="200">
        <f t="shared" si="34"/>
        <v>0</v>
      </c>
      <c r="BF402" s="200">
        <f t="shared" si="35"/>
        <v>0</v>
      </c>
      <c r="BG402" s="200">
        <f t="shared" si="36"/>
        <v>0</v>
      </c>
      <c r="BH402" s="200">
        <f t="shared" si="37"/>
        <v>0</v>
      </c>
      <c r="BI402" s="200">
        <f t="shared" si="38"/>
        <v>0</v>
      </c>
      <c r="BJ402" s="17" t="s">
        <v>85</v>
      </c>
      <c r="BK402" s="200">
        <f t="shared" si="39"/>
        <v>0</v>
      </c>
      <c r="BL402" s="17" t="s">
        <v>159</v>
      </c>
      <c r="BM402" s="199" t="s">
        <v>2484</v>
      </c>
    </row>
    <row r="403" spans="1:65" s="2" customFormat="1" ht="16.5" customHeight="1">
      <c r="A403" s="34"/>
      <c r="B403" s="35"/>
      <c r="C403" s="187" t="s">
        <v>1056</v>
      </c>
      <c r="D403" s="187" t="s">
        <v>155</v>
      </c>
      <c r="E403" s="188" t="s">
        <v>4333</v>
      </c>
      <c r="F403" s="189" t="s">
        <v>4334</v>
      </c>
      <c r="G403" s="190" t="s">
        <v>198</v>
      </c>
      <c r="H403" s="191">
        <v>10</v>
      </c>
      <c r="I403" s="192"/>
      <c r="J403" s="193">
        <f t="shared" si="30"/>
        <v>0</v>
      </c>
      <c r="K403" s="194"/>
      <c r="L403" s="39"/>
      <c r="M403" s="195" t="s">
        <v>1</v>
      </c>
      <c r="N403" s="196" t="s">
        <v>42</v>
      </c>
      <c r="O403" s="71"/>
      <c r="P403" s="197">
        <f t="shared" si="31"/>
        <v>0</v>
      </c>
      <c r="Q403" s="197">
        <v>0</v>
      </c>
      <c r="R403" s="197">
        <f t="shared" si="32"/>
        <v>0</v>
      </c>
      <c r="S403" s="197">
        <v>0</v>
      </c>
      <c r="T403" s="198">
        <f t="shared" si="33"/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9" t="s">
        <v>159</v>
      </c>
      <c r="AT403" s="199" t="s">
        <v>155</v>
      </c>
      <c r="AU403" s="199" t="s">
        <v>87</v>
      </c>
      <c r="AY403" s="17" t="s">
        <v>152</v>
      </c>
      <c r="BE403" s="200">
        <f t="shared" si="34"/>
        <v>0</v>
      </c>
      <c r="BF403" s="200">
        <f t="shared" si="35"/>
        <v>0</v>
      </c>
      <c r="BG403" s="200">
        <f t="shared" si="36"/>
        <v>0</v>
      </c>
      <c r="BH403" s="200">
        <f t="shared" si="37"/>
        <v>0</v>
      </c>
      <c r="BI403" s="200">
        <f t="shared" si="38"/>
        <v>0</v>
      </c>
      <c r="BJ403" s="17" t="s">
        <v>85</v>
      </c>
      <c r="BK403" s="200">
        <f t="shared" si="39"/>
        <v>0</v>
      </c>
      <c r="BL403" s="17" t="s">
        <v>159</v>
      </c>
      <c r="BM403" s="199" t="s">
        <v>2493</v>
      </c>
    </row>
    <row r="404" spans="1:65" s="2" customFormat="1" ht="21.75" customHeight="1">
      <c r="A404" s="34"/>
      <c r="B404" s="35"/>
      <c r="C404" s="187" t="s">
        <v>1062</v>
      </c>
      <c r="D404" s="187" t="s">
        <v>155</v>
      </c>
      <c r="E404" s="188" t="s">
        <v>4335</v>
      </c>
      <c r="F404" s="189" t="s">
        <v>4336</v>
      </c>
      <c r="G404" s="190" t="s">
        <v>198</v>
      </c>
      <c r="H404" s="191">
        <v>40</v>
      </c>
      <c r="I404" s="192"/>
      <c r="J404" s="193">
        <f t="shared" si="30"/>
        <v>0</v>
      </c>
      <c r="K404" s="194"/>
      <c r="L404" s="39"/>
      <c r="M404" s="195" t="s">
        <v>1</v>
      </c>
      <c r="N404" s="196" t="s">
        <v>42</v>
      </c>
      <c r="O404" s="71"/>
      <c r="P404" s="197">
        <f t="shared" si="31"/>
        <v>0</v>
      </c>
      <c r="Q404" s="197">
        <v>0</v>
      </c>
      <c r="R404" s="197">
        <f t="shared" si="32"/>
        <v>0</v>
      </c>
      <c r="S404" s="197">
        <v>0</v>
      </c>
      <c r="T404" s="198">
        <f t="shared" si="33"/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9" t="s">
        <v>159</v>
      </c>
      <c r="AT404" s="199" t="s">
        <v>155</v>
      </c>
      <c r="AU404" s="199" t="s">
        <v>87</v>
      </c>
      <c r="AY404" s="17" t="s">
        <v>152</v>
      </c>
      <c r="BE404" s="200">
        <f t="shared" si="34"/>
        <v>0</v>
      </c>
      <c r="BF404" s="200">
        <f t="shared" si="35"/>
        <v>0</v>
      </c>
      <c r="BG404" s="200">
        <f t="shared" si="36"/>
        <v>0</v>
      </c>
      <c r="BH404" s="200">
        <f t="shared" si="37"/>
        <v>0</v>
      </c>
      <c r="BI404" s="200">
        <f t="shared" si="38"/>
        <v>0</v>
      </c>
      <c r="BJ404" s="17" t="s">
        <v>85</v>
      </c>
      <c r="BK404" s="200">
        <f t="shared" si="39"/>
        <v>0</v>
      </c>
      <c r="BL404" s="17" t="s">
        <v>159</v>
      </c>
      <c r="BM404" s="199" t="s">
        <v>2503</v>
      </c>
    </row>
    <row r="405" spans="1:65" s="2" customFormat="1" ht="16.5" customHeight="1">
      <c r="A405" s="34"/>
      <c r="B405" s="35"/>
      <c r="C405" s="187" t="s">
        <v>1066</v>
      </c>
      <c r="D405" s="187" t="s">
        <v>155</v>
      </c>
      <c r="E405" s="188" t="s">
        <v>4337</v>
      </c>
      <c r="F405" s="189" t="s">
        <v>4338</v>
      </c>
      <c r="G405" s="190" t="s">
        <v>804</v>
      </c>
      <c r="H405" s="191">
        <v>120</v>
      </c>
      <c r="I405" s="192"/>
      <c r="J405" s="193">
        <f t="shared" si="30"/>
        <v>0</v>
      </c>
      <c r="K405" s="194"/>
      <c r="L405" s="39"/>
      <c r="M405" s="195" t="s">
        <v>1</v>
      </c>
      <c r="N405" s="196" t="s">
        <v>42</v>
      </c>
      <c r="O405" s="71"/>
      <c r="P405" s="197">
        <f t="shared" si="31"/>
        <v>0</v>
      </c>
      <c r="Q405" s="197">
        <v>0</v>
      </c>
      <c r="R405" s="197">
        <f t="shared" si="32"/>
        <v>0</v>
      </c>
      <c r="S405" s="197">
        <v>0</v>
      </c>
      <c r="T405" s="198">
        <f t="shared" si="33"/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9" t="s">
        <v>159</v>
      </c>
      <c r="AT405" s="199" t="s">
        <v>155</v>
      </c>
      <c r="AU405" s="199" t="s">
        <v>87</v>
      </c>
      <c r="AY405" s="17" t="s">
        <v>152</v>
      </c>
      <c r="BE405" s="200">
        <f t="shared" si="34"/>
        <v>0</v>
      </c>
      <c r="BF405" s="200">
        <f t="shared" si="35"/>
        <v>0</v>
      </c>
      <c r="BG405" s="200">
        <f t="shared" si="36"/>
        <v>0</v>
      </c>
      <c r="BH405" s="200">
        <f t="shared" si="37"/>
        <v>0</v>
      </c>
      <c r="BI405" s="200">
        <f t="shared" si="38"/>
        <v>0</v>
      </c>
      <c r="BJ405" s="17" t="s">
        <v>85</v>
      </c>
      <c r="BK405" s="200">
        <f t="shared" si="39"/>
        <v>0</v>
      </c>
      <c r="BL405" s="17" t="s">
        <v>159</v>
      </c>
      <c r="BM405" s="199" t="s">
        <v>2511</v>
      </c>
    </row>
    <row r="406" spans="1:65" s="2" customFormat="1" ht="16.5" customHeight="1">
      <c r="A406" s="34"/>
      <c r="B406" s="35"/>
      <c r="C406" s="187" t="s">
        <v>1070</v>
      </c>
      <c r="D406" s="187" t="s">
        <v>155</v>
      </c>
      <c r="E406" s="188" t="s">
        <v>4339</v>
      </c>
      <c r="F406" s="189" t="s">
        <v>4340</v>
      </c>
      <c r="G406" s="190" t="s">
        <v>198</v>
      </c>
      <c r="H406" s="191">
        <v>90</v>
      </c>
      <c r="I406" s="192"/>
      <c r="J406" s="193">
        <f t="shared" si="30"/>
        <v>0</v>
      </c>
      <c r="K406" s="194"/>
      <c r="L406" s="39"/>
      <c r="M406" s="195" t="s">
        <v>1</v>
      </c>
      <c r="N406" s="196" t="s">
        <v>42</v>
      </c>
      <c r="O406" s="71"/>
      <c r="P406" s="197">
        <f t="shared" si="31"/>
        <v>0</v>
      </c>
      <c r="Q406" s="197">
        <v>0</v>
      </c>
      <c r="R406" s="197">
        <f t="shared" si="32"/>
        <v>0</v>
      </c>
      <c r="S406" s="197">
        <v>0</v>
      </c>
      <c r="T406" s="198">
        <f t="shared" si="33"/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9" t="s">
        <v>159</v>
      </c>
      <c r="AT406" s="199" t="s">
        <v>155</v>
      </c>
      <c r="AU406" s="199" t="s">
        <v>87</v>
      </c>
      <c r="AY406" s="17" t="s">
        <v>152</v>
      </c>
      <c r="BE406" s="200">
        <f t="shared" si="34"/>
        <v>0</v>
      </c>
      <c r="BF406" s="200">
        <f t="shared" si="35"/>
        <v>0</v>
      </c>
      <c r="BG406" s="200">
        <f t="shared" si="36"/>
        <v>0</v>
      </c>
      <c r="BH406" s="200">
        <f t="shared" si="37"/>
        <v>0</v>
      </c>
      <c r="BI406" s="200">
        <f t="shared" si="38"/>
        <v>0</v>
      </c>
      <c r="BJ406" s="17" t="s">
        <v>85</v>
      </c>
      <c r="BK406" s="200">
        <f t="shared" si="39"/>
        <v>0</v>
      </c>
      <c r="BL406" s="17" t="s">
        <v>159</v>
      </c>
      <c r="BM406" s="199" t="s">
        <v>2521</v>
      </c>
    </row>
    <row r="407" spans="1:65" s="2" customFormat="1" ht="16.5" customHeight="1">
      <c r="A407" s="34"/>
      <c r="B407" s="35"/>
      <c r="C407" s="187" t="s">
        <v>1075</v>
      </c>
      <c r="D407" s="187" t="s">
        <v>155</v>
      </c>
      <c r="E407" s="188" t="s">
        <v>4341</v>
      </c>
      <c r="F407" s="189" t="s">
        <v>4342</v>
      </c>
      <c r="G407" s="190" t="s">
        <v>198</v>
      </c>
      <c r="H407" s="191">
        <v>75</v>
      </c>
      <c r="I407" s="192"/>
      <c r="J407" s="193">
        <f t="shared" si="30"/>
        <v>0</v>
      </c>
      <c r="K407" s="194"/>
      <c r="L407" s="39"/>
      <c r="M407" s="195" t="s">
        <v>1</v>
      </c>
      <c r="N407" s="196" t="s">
        <v>42</v>
      </c>
      <c r="O407" s="71"/>
      <c r="P407" s="197">
        <f t="shared" si="31"/>
        <v>0</v>
      </c>
      <c r="Q407" s="197">
        <v>0</v>
      </c>
      <c r="R407" s="197">
        <f t="shared" si="32"/>
        <v>0</v>
      </c>
      <c r="S407" s="197">
        <v>0</v>
      </c>
      <c r="T407" s="198">
        <f t="shared" si="33"/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9" t="s">
        <v>159</v>
      </c>
      <c r="AT407" s="199" t="s">
        <v>155</v>
      </c>
      <c r="AU407" s="199" t="s">
        <v>87</v>
      </c>
      <c r="AY407" s="17" t="s">
        <v>152</v>
      </c>
      <c r="BE407" s="200">
        <f t="shared" si="34"/>
        <v>0</v>
      </c>
      <c r="BF407" s="200">
        <f t="shared" si="35"/>
        <v>0</v>
      </c>
      <c r="BG407" s="200">
        <f t="shared" si="36"/>
        <v>0</v>
      </c>
      <c r="BH407" s="200">
        <f t="shared" si="37"/>
        <v>0</v>
      </c>
      <c r="BI407" s="200">
        <f t="shared" si="38"/>
        <v>0</v>
      </c>
      <c r="BJ407" s="17" t="s">
        <v>85</v>
      </c>
      <c r="BK407" s="200">
        <f t="shared" si="39"/>
        <v>0</v>
      </c>
      <c r="BL407" s="17" t="s">
        <v>159</v>
      </c>
      <c r="BM407" s="199" t="s">
        <v>2530</v>
      </c>
    </row>
    <row r="408" spans="1:65" s="2" customFormat="1" ht="16.5" customHeight="1">
      <c r="A408" s="34"/>
      <c r="B408" s="35"/>
      <c r="C408" s="187" t="s">
        <v>1080</v>
      </c>
      <c r="D408" s="187" t="s">
        <v>155</v>
      </c>
      <c r="E408" s="188" t="s">
        <v>4343</v>
      </c>
      <c r="F408" s="189" t="s">
        <v>4344</v>
      </c>
      <c r="G408" s="190" t="s">
        <v>198</v>
      </c>
      <c r="H408" s="191">
        <v>32</v>
      </c>
      <c r="I408" s="192"/>
      <c r="J408" s="193">
        <f t="shared" si="30"/>
        <v>0</v>
      </c>
      <c r="K408" s="194"/>
      <c r="L408" s="39"/>
      <c r="M408" s="195" t="s">
        <v>1</v>
      </c>
      <c r="N408" s="196" t="s">
        <v>42</v>
      </c>
      <c r="O408" s="71"/>
      <c r="P408" s="197">
        <f t="shared" si="31"/>
        <v>0</v>
      </c>
      <c r="Q408" s="197">
        <v>0</v>
      </c>
      <c r="R408" s="197">
        <f t="shared" si="32"/>
        <v>0</v>
      </c>
      <c r="S408" s="197">
        <v>0</v>
      </c>
      <c r="T408" s="198">
        <f t="shared" si="3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9" t="s">
        <v>159</v>
      </c>
      <c r="AT408" s="199" t="s">
        <v>155</v>
      </c>
      <c r="AU408" s="199" t="s">
        <v>87</v>
      </c>
      <c r="AY408" s="17" t="s">
        <v>152</v>
      </c>
      <c r="BE408" s="200">
        <f t="shared" si="34"/>
        <v>0</v>
      </c>
      <c r="BF408" s="200">
        <f t="shared" si="35"/>
        <v>0</v>
      </c>
      <c r="BG408" s="200">
        <f t="shared" si="36"/>
        <v>0</v>
      </c>
      <c r="BH408" s="200">
        <f t="shared" si="37"/>
        <v>0</v>
      </c>
      <c r="BI408" s="200">
        <f t="shared" si="38"/>
        <v>0</v>
      </c>
      <c r="BJ408" s="17" t="s">
        <v>85</v>
      </c>
      <c r="BK408" s="200">
        <f t="shared" si="39"/>
        <v>0</v>
      </c>
      <c r="BL408" s="17" t="s">
        <v>159</v>
      </c>
      <c r="BM408" s="199" t="s">
        <v>2540</v>
      </c>
    </row>
    <row r="409" spans="1:65" s="2" customFormat="1" ht="16.5" customHeight="1">
      <c r="A409" s="34"/>
      <c r="B409" s="35"/>
      <c r="C409" s="187" t="s">
        <v>1084</v>
      </c>
      <c r="D409" s="187" t="s">
        <v>155</v>
      </c>
      <c r="E409" s="188" t="s">
        <v>4345</v>
      </c>
      <c r="F409" s="189" t="s">
        <v>4346</v>
      </c>
      <c r="G409" s="190" t="s">
        <v>804</v>
      </c>
      <c r="H409" s="191">
        <v>50</v>
      </c>
      <c r="I409" s="192"/>
      <c r="J409" s="193">
        <f t="shared" si="30"/>
        <v>0</v>
      </c>
      <c r="K409" s="194"/>
      <c r="L409" s="39"/>
      <c r="M409" s="195" t="s">
        <v>1</v>
      </c>
      <c r="N409" s="196" t="s">
        <v>42</v>
      </c>
      <c r="O409" s="71"/>
      <c r="P409" s="197">
        <f t="shared" si="31"/>
        <v>0</v>
      </c>
      <c r="Q409" s="197">
        <v>0</v>
      </c>
      <c r="R409" s="197">
        <f t="shared" si="32"/>
        <v>0</v>
      </c>
      <c r="S409" s="197">
        <v>0</v>
      </c>
      <c r="T409" s="198">
        <f t="shared" si="33"/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9" t="s">
        <v>159</v>
      </c>
      <c r="AT409" s="199" t="s">
        <v>155</v>
      </c>
      <c r="AU409" s="199" t="s">
        <v>87</v>
      </c>
      <c r="AY409" s="17" t="s">
        <v>152</v>
      </c>
      <c r="BE409" s="200">
        <f t="shared" si="34"/>
        <v>0</v>
      </c>
      <c r="BF409" s="200">
        <f t="shared" si="35"/>
        <v>0</v>
      </c>
      <c r="BG409" s="200">
        <f t="shared" si="36"/>
        <v>0</v>
      </c>
      <c r="BH409" s="200">
        <f t="shared" si="37"/>
        <v>0</v>
      </c>
      <c r="BI409" s="200">
        <f t="shared" si="38"/>
        <v>0</v>
      </c>
      <c r="BJ409" s="17" t="s">
        <v>85</v>
      </c>
      <c r="BK409" s="200">
        <f t="shared" si="39"/>
        <v>0</v>
      </c>
      <c r="BL409" s="17" t="s">
        <v>159</v>
      </c>
      <c r="BM409" s="199" t="s">
        <v>2550</v>
      </c>
    </row>
    <row r="410" spans="1:65" s="12" customFormat="1" ht="22.9" customHeight="1">
      <c r="B410" s="171"/>
      <c r="C410" s="172"/>
      <c r="D410" s="173" t="s">
        <v>76</v>
      </c>
      <c r="E410" s="185" t="s">
        <v>4347</v>
      </c>
      <c r="F410" s="185" t="s">
        <v>4348</v>
      </c>
      <c r="G410" s="172"/>
      <c r="H410" s="172"/>
      <c r="I410" s="175"/>
      <c r="J410" s="186">
        <f>BK410</f>
        <v>0</v>
      </c>
      <c r="K410" s="172"/>
      <c r="L410" s="177"/>
      <c r="M410" s="178"/>
      <c r="N410" s="179"/>
      <c r="O410" s="179"/>
      <c r="P410" s="180">
        <f>P411</f>
        <v>0</v>
      </c>
      <c r="Q410" s="179"/>
      <c r="R410" s="180">
        <f>R411</f>
        <v>0</v>
      </c>
      <c r="S410" s="179"/>
      <c r="T410" s="181">
        <f>T411</f>
        <v>0</v>
      </c>
      <c r="AR410" s="182" t="s">
        <v>85</v>
      </c>
      <c r="AT410" s="183" t="s">
        <v>76</v>
      </c>
      <c r="AU410" s="183" t="s">
        <v>85</v>
      </c>
      <c r="AY410" s="182" t="s">
        <v>152</v>
      </c>
      <c r="BK410" s="184">
        <f>BK411</f>
        <v>0</v>
      </c>
    </row>
    <row r="411" spans="1:65" s="2" customFormat="1" ht="16.5" customHeight="1">
      <c r="A411" s="34"/>
      <c r="B411" s="35"/>
      <c r="C411" s="187" t="s">
        <v>1088</v>
      </c>
      <c r="D411" s="187" t="s">
        <v>155</v>
      </c>
      <c r="E411" s="188" t="s">
        <v>4349</v>
      </c>
      <c r="F411" s="189" t="s">
        <v>4350</v>
      </c>
      <c r="G411" s="190" t="s">
        <v>804</v>
      </c>
      <c r="H411" s="191">
        <v>4</v>
      </c>
      <c r="I411" s="192"/>
      <c r="J411" s="193">
        <f>ROUND(I411*H411,2)</f>
        <v>0</v>
      </c>
      <c r="K411" s="194"/>
      <c r="L411" s="39"/>
      <c r="M411" s="195" t="s">
        <v>1</v>
      </c>
      <c r="N411" s="196" t="s">
        <v>42</v>
      </c>
      <c r="O411" s="71"/>
      <c r="P411" s="197">
        <f>O411*H411</f>
        <v>0</v>
      </c>
      <c r="Q411" s="197">
        <v>0</v>
      </c>
      <c r="R411" s="197">
        <f>Q411*H411</f>
        <v>0</v>
      </c>
      <c r="S411" s="197">
        <v>0</v>
      </c>
      <c r="T411" s="19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9" t="s">
        <v>159</v>
      </c>
      <c r="AT411" s="199" t="s">
        <v>155</v>
      </c>
      <c r="AU411" s="199" t="s">
        <v>87</v>
      </c>
      <c r="AY411" s="17" t="s">
        <v>152</v>
      </c>
      <c r="BE411" s="200">
        <f>IF(N411="základní",J411,0)</f>
        <v>0</v>
      </c>
      <c r="BF411" s="200">
        <f>IF(N411="snížená",J411,0)</f>
        <v>0</v>
      </c>
      <c r="BG411" s="200">
        <f>IF(N411="zákl. přenesená",J411,0)</f>
        <v>0</v>
      </c>
      <c r="BH411" s="200">
        <f>IF(N411="sníž. přenesená",J411,0)</f>
        <v>0</v>
      </c>
      <c r="BI411" s="200">
        <f>IF(N411="nulová",J411,0)</f>
        <v>0</v>
      </c>
      <c r="BJ411" s="17" t="s">
        <v>85</v>
      </c>
      <c r="BK411" s="200">
        <f>ROUND(I411*H411,2)</f>
        <v>0</v>
      </c>
      <c r="BL411" s="17" t="s">
        <v>159</v>
      </c>
      <c r="BM411" s="199" t="s">
        <v>2560</v>
      </c>
    </row>
    <row r="412" spans="1:65" s="12" customFormat="1" ht="22.9" customHeight="1">
      <c r="B412" s="171"/>
      <c r="C412" s="172"/>
      <c r="D412" s="173" t="s">
        <v>76</v>
      </c>
      <c r="E412" s="185" t="s">
        <v>4351</v>
      </c>
      <c r="F412" s="185" t="s">
        <v>4352</v>
      </c>
      <c r="G412" s="172"/>
      <c r="H412" s="172"/>
      <c r="I412" s="175"/>
      <c r="J412" s="186">
        <f>BK412</f>
        <v>0</v>
      </c>
      <c r="K412" s="172"/>
      <c r="L412" s="177"/>
      <c r="M412" s="178"/>
      <c r="N412" s="179"/>
      <c r="O412" s="179"/>
      <c r="P412" s="180">
        <f>P413</f>
        <v>0</v>
      </c>
      <c r="Q412" s="179"/>
      <c r="R412" s="180">
        <f>R413</f>
        <v>0</v>
      </c>
      <c r="S412" s="179"/>
      <c r="T412" s="181">
        <f>T413</f>
        <v>0</v>
      </c>
      <c r="AR412" s="182" t="s">
        <v>85</v>
      </c>
      <c r="AT412" s="183" t="s">
        <v>76</v>
      </c>
      <c r="AU412" s="183" t="s">
        <v>85</v>
      </c>
      <c r="AY412" s="182" t="s">
        <v>152</v>
      </c>
      <c r="BK412" s="184">
        <f>BK413</f>
        <v>0</v>
      </c>
    </row>
    <row r="413" spans="1:65" s="2" customFormat="1" ht="16.5" customHeight="1">
      <c r="A413" s="34"/>
      <c r="B413" s="35"/>
      <c r="C413" s="187" t="s">
        <v>1092</v>
      </c>
      <c r="D413" s="187" t="s">
        <v>155</v>
      </c>
      <c r="E413" s="188" t="s">
        <v>4353</v>
      </c>
      <c r="F413" s="189" t="s">
        <v>4354</v>
      </c>
      <c r="G413" s="190" t="s">
        <v>804</v>
      </c>
      <c r="H413" s="191">
        <v>1</v>
      </c>
      <c r="I413" s="192"/>
      <c r="J413" s="193">
        <f>ROUND(I413*H413,2)</f>
        <v>0</v>
      </c>
      <c r="K413" s="194"/>
      <c r="L413" s="39"/>
      <c r="M413" s="195" t="s">
        <v>1</v>
      </c>
      <c r="N413" s="196" t="s">
        <v>42</v>
      </c>
      <c r="O413" s="71"/>
      <c r="P413" s="197">
        <f>O413*H413</f>
        <v>0</v>
      </c>
      <c r="Q413" s="197">
        <v>0</v>
      </c>
      <c r="R413" s="197">
        <f>Q413*H413</f>
        <v>0</v>
      </c>
      <c r="S413" s="197">
        <v>0</v>
      </c>
      <c r="T413" s="19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9" t="s">
        <v>159</v>
      </c>
      <c r="AT413" s="199" t="s">
        <v>155</v>
      </c>
      <c r="AU413" s="199" t="s">
        <v>87</v>
      </c>
      <c r="AY413" s="17" t="s">
        <v>152</v>
      </c>
      <c r="BE413" s="200">
        <f>IF(N413="základní",J413,0)</f>
        <v>0</v>
      </c>
      <c r="BF413" s="200">
        <f>IF(N413="snížená",J413,0)</f>
        <v>0</v>
      </c>
      <c r="BG413" s="200">
        <f>IF(N413="zákl. přenesená",J413,0)</f>
        <v>0</v>
      </c>
      <c r="BH413" s="200">
        <f>IF(N413="sníž. přenesená",J413,0)</f>
        <v>0</v>
      </c>
      <c r="BI413" s="200">
        <f>IF(N413="nulová",J413,0)</f>
        <v>0</v>
      </c>
      <c r="BJ413" s="17" t="s">
        <v>85</v>
      </c>
      <c r="BK413" s="200">
        <f>ROUND(I413*H413,2)</f>
        <v>0</v>
      </c>
      <c r="BL413" s="17" t="s">
        <v>159</v>
      </c>
      <c r="BM413" s="199" t="s">
        <v>2569</v>
      </c>
    </row>
    <row r="414" spans="1:65" s="12" customFormat="1" ht="22.9" customHeight="1">
      <c r="B414" s="171"/>
      <c r="C414" s="172"/>
      <c r="D414" s="173" t="s">
        <v>76</v>
      </c>
      <c r="E414" s="185" t="s">
        <v>4355</v>
      </c>
      <c r="F414" s="185" t="s">
        <v>4356</v>
      </c>
      <c r="G414" s="172"/>
      <c r="H414" s="172"/>
      <c r="I414" s="175"/>
      <c r="J414" s="186">
        <f>BK414</f>
        <v>0</v>
      </c>
      <c r="K414" s="172"/>
      <c r="L414" s="177"/>
      <c r="M414" s="178"/>
      <c r="N414" s="179"/>
      <c r="O414" s="179"/>
      <c r="P414" s="180">
        <f>SUM(P415:P416)</f>
        <v>0</v>
      </c>
      <c r="Q414" s="179"/>
      <c r="R414" s="180">
        <f>SUM(R415:R416)</f>
        <v>0</v>
      </c>
      <c r="S414" s="179"/>
      <c r="T414" s="181">
        <f>SUM(T415:T416)</f>
        <v>0</v>
      </c>
      <c r="AR414" s="182" t="s">
        <v>85</v>
      </c>
      <c r="AT414" s="183" t="s">
        <v>76</v>
      </c>
      <c r="AU414" s="183" t="s">
        <v>85</v>
      </c>
      <c r="AY414" s="182" t="s">
        <v>152</v>
      </c>
      <c r="BK414" s="184">
        <f>SUM(BK415:BK416)</f>
        <v>0</v>
      </c>
    </row>
    <row r="415" spans="1:65" s="2" customFormat="1" ht="21.75" customHeight="1">
      <c r="A415" s="34"/>
      <c r="B415" s="35"/>
      <c r="C415" s="187" t="s">
        <v>1096</v>
      </c>
      <c r="D415" s="187" t="s">
        <v>155</v>
      </c>
      <c r="E415" s="188" t="s">
        <v>4357</v>
      </c>
      <c r="F415" s="189" t="s">
        <v>4358</v>
      </c>
      <c r="G415" s="190" t="s">
        <v>804</v>
      </c>
      <c r="H415" s="191">
        <v>1</v>
      </c>
      <c r="I415" s="192"/>
      <c r="J415" s="193">
        <f>ROUND(I415*H415,2)</f>
        <v>0</v>
      </c>
      <c r="K415" s="194"/>
      <c r="L415" s="39"/>
      <c r="M415" s="195" t="s">
        <v>1</v>
      </c>
      <c r="N415" s="196" t="s">
        <v>42</v>
      </c>
      <c r="O415" s="71"/>
      <c r="P415" s="197">
        <f>O415*H415</f>
        <v>0</v>
      </c>
      <c r="Q415" s="197">
        <v>0</v>
      </c>
      <c r="R415" s="197">
        <f>Q415*H415</f>
        <v>0</v>
      </c>
      <c r="S415" s="197">
        <v>0</v>
      </c>
      <c r="T415" s="19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9" t="s">
        <v>159</v>
      </c>
      <c r="AT415" s="199" t="s">
        <v>155</v>
      </c>
      <c r="AU415" s="199" t="s">
        <v>87</v>
      </c>
      <c r="AY415" s="17" t="s">
        <v>152</v>
      </c>
      <c r="BE415" s="200">
        <f>IF(N415="základní",J415,0)</f>
        <v>0</v>
      </c>
      <c r="BF415" s="200">
        <f>IF(N415="snížená",J415,0)</f>
        <v>0</v>
      </c>
      <c r="BG415" s="200">
        <f>IF(N415="zákl. přenesená",J415,0)</f>
        <v>0</v>
      </c>
      <c r="BH415" s="200">
        <f>IF(N415="sníž. přenesená",J415,0)</f>
        <v>0</v>
      </c>
      <c r="BI415" s="200">
        <f>IF(N415="nulová",J415,0)</f>
        <v>0</v>
      </c>
      <c r="BJ415" s="17" t="s">
        <v>85</v>
      </c>
      <c r="BK415" s="200">
        <f>ROUND(I415*H415,2)</f>
        <v>0</v>
      </c>
      <c r="BL415" s="17" t="s">
        <v>159</v>
      </c>
      <c r="BM415" s="199" t="s">
        <v>2579</v>
      </c>
    </row>
    <row r="416" spans="1:65" s="2" customFormat="1" ht="16.5" customHeight="1">
      <c r="A416" s="34"/>
      <c r="B416" s="35"/>
      <c r="C416" s="187" t="s">
        <v>1102</v>
      </c>
      <c r="D416" s="187" t="s">
        <v>155</v>
      </c>
      <c r="E416" s="188" t="s">
        <v>4359</v>
      </c>
      <c r="F416" s="189" t="s">
        <v>4360</v>
      </c>
      <c r="G416" s="190" t="s">
        <v>804</v>
      </c>
      <c r="H416" s="191">
        <v>1</v>
      </c>
      <c r="I416" s="192"/>
      <c r="J416" s="193">
        <f>ROUND(I416*H416,2)</f>
        <v>0</v>
      </c>
      <c r="K416" s="194"/>
      <c r="L416" s="39"/>
      <c r="M416" s="195" t="s">
        <v>1</v>
      </c>
      <c r="N416" s="196" t="s">
        <v>42</v>
      </c>
      <c r="O416" s="71"/>
      <c r="P416" s="197">
        <f>O416*H416</f>
        <v>0</v>
      </c>
      <c r="Q416" s="197">
        <v>0</v>
      </c>
      <c r="R416" s="197">
        <f>Q416*H416</f>
        <v>0</v>
      </c>
      <c r="S416" s="197">
        <v>0</v>
      </c>
      <c r="T416" s="19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9" t="s">
        <v>159</v>
      </c>
      <c r="AT416" s="199" t="s">
        <v>155</v>
      </c>
      <c r="AU416" s="199" t="s">
        <v>87</v>
      </c>
      <c r="AY416" s="17" t="s">
        <v>152</v>
      </c>
      <c r="BE416" s="200">
        <f>IF(N416="základní",J416,0)</f>
        <v>0</v>
      </c>
      <c r="BF416" s="200">
        <f>IF(N416="snížená",J416,0)</f>
        <v>0</v>
      </c>
      <c r="BG416" s="200">
        <f>IF(N416="zákl. přenesená",J416,0)</f>
        <v>0</v>
      </c>
      <c r="BH416" s="200">
        <f>IF(N416="sníž. přenesená",J416,0)</f>
        <v>0</v>
      </c>
      <c r="BI416" s="200">
        <f>IF(N416="nulová",J416,0)</f>
        <v>0</v>
      </c>
      <c r="BJ416" s="17" t="s">
        <v>85</v>
      </c>
      <c r="BK416" s="200">
        <f>ROUND(I416*H416,2)</f>
        <v>0</v>
      </c>
      <c r="BL416" s="17" t="s">
        <v>159</v>
      </c>
      <c r="BM416" s="199" t="s">
        <v>2589</v>
      </c>
    </row>
    <row r="417" spans="1:65" s="12" customFormat="1" ht="22.9" customHeight="1">
      <c r="B417" s="171"/>
      <c r="C417" s="172"/>
      <c r="D417" s="173" t="s">
        <v>76</v>
      </c>
      <c r="E417" s="185" t="s">
        <v>4361</v>
      </c>
      <c r="F417" s="185" t="s">
        <v>4362</v>
      </c>
      <c r="G417" s="172"/>
      <c r="H417" s="172"/>
      <c r="I417" s="175"/>
      <c r="J417" s="186">
        <f>BK417</f>
        <v>0</v>
      </c>
      <c r="K417" s="172"/>
      <c r="L417" s="177"/>
      <c r="M417" s="178"/>
      <c r="N417" s="179"/>
      <c r="O417" s="179"/>
      <c r="P417" s="180">
        <f>SUM(P418:P419)</f>
        <v>0</v>
      </c>
      <c r="Q417" s="179"/>
      <c r="R417" s="180">
        <f>SUM(R418:R419)</f>
        <v>0</v>
      </c>
      <c r="S417" s="179"/>
      <c r="T417" s="181">
        <f>SUM(T418:T419)</f>
        <v>0</v>
      </c>
      <c r="AR417" s="182" t="s">
        <v>85</v>
      </c>
      <c r="AT417" s="183" t="s">
        <v>76</v>
      </c>
      <c r="AU417" s="183" t="s">
        <v>85</v>
      </c>
      <c r="AY417" s="182" t="s">
        <v>152</v>
      </c>
      <c r="BK417" s="184">
        <f>SUM(BK418:BK419)</f>
        <v>0</v>
      </c>
    </row>
    <row r="418" spans="1:65" s="2" customFormat="1" ht="16.5" customHeight="1">
      <c r="A418" s="34"/>
      <c r="B418" s="35"/>
      <c r="C418" s="187" t="s">
        <v>1106</v>
      </c>
      <c r="D418" s="187" t="s">
        <v>155</v>
      </c>
      <c r="E418" s="188" t="s">
        <v>4363</v>
      </c>
      <c r="F418" s="189" t="s">
        <v>4364</v>
      </c>
      <c r="G418" s="190" t="s">
        <v>198</v>
      </c>
      <c r="H418" s="191">
        <v>195</v>
      </c>
      <c r="I418" s="192"/>
      <c r="J418" s="193">
        <f>ROUND(I418*H418,2)</f>
        <v>0</v>
      </c>
      <c r="K418" s="194"/>
      <c r="L418" s="39"/>
      <c r="M418" s="195" t="s">
        <v>1</v>
      </c>
      <c r="N418" s="196" t="s">
        <v>42</v>
      </c>
      <c r="O418" s="71"/>
      <c r="P418" s="197">
        <f>O418*H418</f>
        <v>0</v>
      </c>
      <c r="Q418" s="197">
        <v>0</v>
      </c>
      <c r="R418" s="197">
        <f>Q418*H418</f>
        <v>0</v>
      </c>
      <c r="S418" s="197">
        <v>0</v>
      </c>
      <c r="T418" s="198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9" t="s">
        <v>159</v>
      </c>
      <c r="AT418" s="199" t="s">
        <v>155</v>
      </c>
      <c r="AU418" s="199" t="s">
        <v>87</v>
      </c>
      <c r="AY418" s="17" t="s">
        <v>152</v>
      </c>
      <c r="BE418" s="200">
        <f>IF(N418="základní",J418,0)</f>
        <v>0</v>
      </c>
      <c r="BF418" s="200">
        <f>IF(N418="snížená",J418,0)</f>
        <v>0</v>
      </c>
      <c r="BG418" s="200">
        <f>IF(N418="zákl. přenesená",J418,0)</f>
        <v>0</v>
      </c>
      <c r="BH418" s="200">
        <f>IF(N418="sníž. přenesená",J418,0)</f>
        <v>0</v>
      </c>
      <c r="BI418" s="200">
        <f>IF(N418="nulová",J418,0)</f>
        <v>0</v>
      </c>
      <c r="BJ418" s="17" t="s">
        <v>85</v>
      </c>
      <c r="BK418" s="200">
        <f>ROUND(I418*H418,2)</f>
        <v>0</v>
      </c>
      <c r="BL418" s="17" t="s">
        <v>159</v>
      </c>
      <c r="BM418" s="199" t="s">
        <v>2597</v>
      </c>
    </row>
    <row r="419" spans="1:65" s="2" customFormat="1" ht="16.5" customHeight="1">
      <c r="A419" s="34"/>
      <c r="B419" s="35"/>
      <c r="C419" s="187" t="s">
        <v>886</v>
      </c>
      <c r="D419" s="187" t="s">
        <v>155</v>
      </c>
      <c r="E419" s="188" t="s">
        <v>4365</v>
      </c>
      <c r="F419" s="189" t="s">
        <v>4366</v>
      </c>
      <c r="G419" s="190" t="s">
        <v>198</v>
      </c>
      <c r="H419" s="191">
        <v>45</v>
      </c>
      <c r="I419" s="192"/>
      <c r="J419" s="193">
        <f>ROUND(I419*H419,2)</f>
        <v>0</v>
      </c>
      <c r="K419" s="194"/>
      <c r="L419" s="39"/>
      <c r="M419" s="195" t="s">
        <v>1</v>
      </c>
      <c r="N419" s="196" t="s">
        <v>42</v>
      </c>
      <c r="O419" s="71"/>
      <c r="P419" s="197">
        <f>O419*H419</f>
        <v>0</v>
      </c>
      <c r="Q419" s="197">
        <v>0</v>
      </c>
      <c r="R419" s="197">
        <f>Q419*H419</f>
        <v>0</v>
      </c>
      <c r="S419" s="197">
        <v>0</v>
      </c>
      <c r="T419" s="19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9" t="s">
        <v>159</v>
      </c>
      <c r="AT419" s="199" t="s">
        <v>155</v>
      </c>
      <c r="AU419" s="199" t="s">
        <v>87</v>
      </c>
      <c r="AY419" s="17" t="s">
        <v>152</v>
      </c>
      <c r="BE419" s="200">
        <f>IF(N419="základní",J419,0)</f>
        <v>0</v>
      </c>
      <c r="BF419" s="200">
        <f>IF(N419="snížená",J419,0)</f>
        <v>0</v>
      </c>
      <c r="BG419" s="200">
        <f>IF(N419="zákl. přenesená",J419,0)</f>
        <v>0</v>
      </c>
      <c r="BH419" s="200">
        <f>IF(N419="sníž. přenesená",J419,0)</f>
        <v>0</v>
      </c>
      <c r="BI419" s="200">
        <f>IF(N419="nulová",J419,0)</f>
        <v>0</v>
      </c>
      <c r="BJ419" s="17" t="s">
        <v>85</v>
      </c>
      <c r="BK419" s="200">
        <f>ROUND(I419*H419,2)</f>
        <v>0</v>
      </c>
      <c r="BL419" s="17" t="s">
        <v>159</v>
      </c>
      <c r="BM419" s="199" t="s">
        <v>2613</v>
      </c>
    </row>
    <row r="420" spans="1:65" s="12" customFormat="1" ht="22.9" customHeight="1">
      <c r="B420" s="171"/>
      <c r="C420" s="172"/>
      <c r="D420" s="173" t="s">
        <v>76</v>
      </c>
      <c r="E420" s="185" t="s">
        <v>4361</v>
      </c>
      <c r="F420" s="185" t="s">
        <v>4362</v>
      </c>
      <c r="G420" s="172"/>
      <c r="H420" s="172"/>
      <c r="I420" s="175"/>
      <c r="J420" s="186">
        <f>BK420</f>
        <v>0</v>
      </c>
      <c r="K420" s="172"/>
      <c r="L420" s="177"/>
      <c r="M420" s="178"/>
      <c r="N420" s="179"/>
      <c r="O420" s="179"/>
      <c r="P420" s="180">
        <f>SUM(P421:P429)</f>
        <v>0</v>
      </c>
      <c r="Q420" s="179"/>
      <c r="R420" s="180">
        <f>SUM(R421:R429)</f>
        <v>0</v>
      </c>
      <c r="S420" s="179"/>
      <c r="T420" s="181">
        <f>SUM(T421:T429)</f>
        <v>0</v>
      </c>
      <c r="AR420" s="182" t="s">
        <v>85</v>
      </c>
      <c r="AT420" s="183" t="s">
        <v>76</v>
      </c>
      <c r="AU420" s="183" t="s">
        <v>85</v>
      </c>
      <c r="AY420" s="182" t="s">
        <v>152</v>
      </c>
      <c r="BK420" s="184">
        <f>SUM(BK421:BK429)</f>
        <v>0</v>
      </c>
    </row>
    <row r="421" spans="1:65" s="2" customFormat="1" ht="16.5" customHeight="1">
      <c r="A421" s="34"/>
      <c r="B421" s="35"/>
      <c r="C421" s="187" t="s">
        <v>1113</v>
      </c>
      <c r="D421" s="187" t="s">
        <v>155</v>
      </c>
      <c r="E421" s="188" t="s">
        <v>4367</v>
      </c>
      <c r="F421" s="189" t="s">
        <v>4368</v>
      </c>
      <c r="G421" s="190" t="s">
        <v>198</v>
      </c>
      <c r="H421" s="191">
        <v>980</v>
      </c>
      <c r="I421" s="192"/>
      <c r="J421" s="193">
        <f t="shared" ref="J421:J429" si="40">ROUND(I421*H421,2)</f>
        <v>0</v>
      </c>
      <c r="K421" s="194"/>
      <c r="L421" s="39"/>
      <c r="M421" s="195" t="s">
        <v>1</v>
      </c>
      <c r="N421" s="196" t="s">
        <v>42</v>
      </c>
      <c r="O421" s="71"/>
      <c r="P421" s="197">
        <f t="shared" ref="P421:P429" si="41">O421*H421</f>
        <v>0</v>
      </c>
      <c r="Q421" s="197">
        <v>0</v>
      </c>
      <c r="R421" s="197">
        <f t="shared" ref="R421:R429" si="42">Q421*H421</f>
        <v>0</v>
      </c>
      <c r="S421" s="197">
        <v>0</v>
      </c>
      <c r="T421" s="198">
        <f t="shared" ref="T421:T429" si="43"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99" t="s">
        <v>159</v>
      </c>
      <c r="AT421" s="199" t="s">
        <v>155</v>
      </c>
      <c r="AU421" s="199" t="s">
        <v>87</v>
      </c>
      <c r="AY421" s="17" t="s">
        <v>152</v>
      </c>
      <c r="BE421" s="200">
        <f t="shared" ref="BE421:BE429" si="44">IF(N421="základní",J421,0)</f>
        <v>0</v>
      </c>
      <c r="BF421" s="200">
        <f t="shared" ref="BF421:BF429" si="45">IF(N421="snížená",J421,0)</f>
        <v>0</v>
      </c>
      <c r="BG421" s="200">
        <f t="shared" ref="BG421:BG429" si="46">IF(N421="zákl. přenesená",J421,0)</f>
        <v>0</v>
      </c>
      <c r="BH421" s="200">
        <f t="shared" ref="BH421:BH429" si="47">IF(N421="sníž. přenesená",J421,0)</f>
        <v>0</v>
      </c>
      <c r="BI421" s="200">
        <f t="shared" ref="BI421:BI429" si="48">IF(N421="nulová",J421,0)</f>
        <v>0</v>
      </c>
      <c r="BJ421" s="17" t="s">
        <v>85</v>
      </c>
      <c r="BK421" s="200">
        <f t="shared" ref="BK421:BK429" si="49">ROUND(I421*H421,2)</f>
        <v>0</v>
      </c>
      <c r="BL421" s="17" t="s">
        <v>159</v>
      </c>
      <c r="BM421" s="199" t="s">
        <v>2623</v>
      </c>
    </row>
    <row r="422" spans="1:65" s="2" customFormat="1" ht="16.5" customHeight="1">
      <c r="A422" s="34"/>
      <c r="B422" s="35"/>
      <c r="C422" s="187" t="s">
        <v>1117</v>
      </c>
      <c r="D422" s="187" t="s">
        <v>155</v>
      </c>
      <c r="E422" s="188" t="s">
        <v>4369</v>
      </c>
      <c r="F422" s="189" t="s">
        <v>4370</v>
      </c>
      <c r="G422" s="190" t="s">
        <v>198</v>
      </c>
      <c r="H422" s="191">
        <v>965</v>
      </c>
      <c r="I422" s="192"/>
      <c r="J422" s="193">
        <f t="shared" si="40"/>
        <v>0</v>
      </c>
      <c r="K422" s="194"/>
      <c r="L422" s="39"/>
      <c r="M422" s="195" t="s">
        <v>1</v>
      </c>
      <c r="N422" s="196" t="s">
        <v>42</v>
      </c>
      <c r="O422" s="71"/>
      <c r="P422" s="197">
        <f t="shared" si="41"/>
        <v>0</v>
      </c>
      <c r="Q422" s="197">
        <v>0</v>
      </c>
      <c r="R422" s="197">
        <f t="shared" si="42"/>
        <v>0</v>
      </c>
      <c r="S422" s="197">
        <v>0</v>
      </c>
      <c r="T422" s="198">
        <f t="shared" si="43"/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9" t="s">
        <v>159</v>
      </c>
      <c r="AT422" s="199" t="s">
        <v>155</v>
      </c>
      <c r="AU422" s="199" t="s">
        <v>87</v>
      </c>
      <c r="AY422" s="17" t="s">
        <v>152</v>
      </c>
      <c r="BE422" s="200">
        <f t="shared" si="44"/>
        <v>0</v>
      </c>
      <c r="BF422" s="200">
        <f t="shared" si="45"/>
        <v>0</v>
      </c>
      <c r="BG422" s="200">
        <f t="shared" si="46"/>
        <v>0</v>
      </c>
      <c r="BH422" s="200">
        <f t="shared" si="47"/>
        <v>0</v>
      </c>
      <c r="BI422" s="200">
        <f t="shared" si="48"/>
        <v>0</v>
      </c>
      <c r="BJ422" s="17" t="s">
        <v>85</v>
      </c>
      <c r="BK422" s="200">
        <f t="shared" si="49"/>
        <v>0</v>
      </c>
      <c r="BL422" s="17" t="s">
        <v>159</v>
      </c>
      <c r="BM422" s="199" t="s">
        <v>1226</v>
      </c>
    </row>
    <row r="423" spans="1:65" s="2" customFormat="1" ht="16.5" customHeight="1">
      <c r="A423" s="34"/>
      <c r="B423" s="35"/>
      <c r="C423" s="187" t="s">
        <v>1122</v>
      </c>
      <c r="D423" s="187" t="s">
        <v>155</v>
      </c>
      <c r="E423" s="188" t="s">
        <v>4371</v>
      </c>
      <c r="F423" s="189" t="s">
        <v>4372</v>
      </c>
      <c r="G423" s="190" t="s">
        <v>198</v>
      </c>
      <c r="H423" s="191">
        <v>25</v>
      </c>
      <c r="I423" s="192"/>
      <c r="J423" s="193">
        <f t="shared" si="40"/>
        <v>0</v>
      </c>
      <c r="K423" s="194"/>
      <c r="L423" s="39"/>
      <c r="M423" s="195" t="s">
        <v>1</v>
      </c>
      <c r="N423" s="196" t="s">
        <v>42</v>
      </c>
      <c r="O423" s="71"/>
      <c r="P423" s="197">
        <f t="shared" si="41"/>
        <v>0</v>
      </c>
      <c r="Q423" s="197">
        <v>0</v>
      </c>
      <c r="R423" s="197">
        <f t="shared" si="42"/>
        <v>0</v>
      </c>
      <c r="S423" s="197">
        <v>0</v>
      </c>
      <c r="T423" s="198">
        <f t="shared" si="43"/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9" t="s">
        <v>159</v>
      </c>
      <c r="AT423" s="199" t="s">
        <v>155</v>
      </c>
      <c r="AU423" s="199" t="s">
        <v>87</v>
      </c>
      <c r="AY423" s="17" t="s">
        <v>152</v>
      </c>
      <c r="BE423" s="200">
        <f t="shared" si="44"/>
        <v>0</v>
      </c>
      <c r="BF423" s="200">
        <f t="shared" si="45"/>
        <v>0</v>
      </c>
      <c r="BG423" s="200">
        <f t="shared" si="46"/>
        <v>0</v>
      </c>
      <c r="BH423" s="200">
        <f t="shared" si="47"/>
        <v>0</v>
      </c>
      <c r="BI423" s="200">
        <f t="shared" si="48"/>
        <v>0</v>
      </c>
      <c r="BJ423" s="17" t="s">
        <v>85</v>
      </c>
      <c r="BK423" s="200">
        <f t="shared" si="49"/>
        <v>0</v>
      </c>
      <c r="BL423" s="17" t="s">
        <v>159</v>
      </c>
      <c r="BM423" s="199" t="s">
        <v>2641</v>
      </c>
    </row>
    <row r="424" spans="1:65" s="2" customFormat="1" ht="16.5" customHeight="1">
      <c r="A424" s="34"/>
      <c r="B424" s="35"/>
      <c r="C424" s="187" t="s">
        <v>1127</v>
      </c>
      <c r="D424" s="187" t="s">
        <v>155</v>
      </c>
      <c r="E424" s="188" t="s">
        <v>4373</v>
      </c>
      <c r="F424" s="189" t="s">
        <v>4374</v>
      </c>
      <c r="G424" s="190" t="s">
        <v>198</v>
      </c>
      <c r="H424" s="191">
        <v>190</v>
      </c>
      <c r="I424" s="192"/>
      <c r="J424" s="193">
        <f t="shared" si="40"/>
        <v>0</v>
      </c>
      <c r="K424" s="194"/>
      <c r="L424" s="39"/>
      <c r="M424" s="195" t="s">
        <v>1</v>
      </c>
      <c r="N424" s="196" t="s">
        <v>42</v>
      </c>
      <c r="O424" s="71"/>
      <c r="P424" s="197">
        <f t="shared" si="41"/>
        <v>0</v>
      </c>
      <c r="Q424" s="197">
        <v>0</v>
      </c>
      <c r="R424" s="197">
        <f t="shared" si="42"/>
        <v>0</v>
      </c>
      <c r="S424" s="197">
        <v>0</v>
      </c>
      <c r="T424" s="198">
        <f t="shared" si="43"/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9" t="s">
        <v>159</v>
      </c>
      <c r="AT424" s="199" t="s">
        <v>155</v>
      </c>
      <c r="AU424" s="199" t="s">
        <v>87</v>
      </c>
      <c r="AY424" s="17" t="s">
        <v>152</v>
      </c>
      <c r="BE424" s="200">
        <f t="shared" si="44"/>
        <v>0</v>
      </c>
      <c r="BF424" s="200">
        <f t="shared" si="45"/>
        <v>0</v>
      </c>
      <c r="BG424" s="200">
        <f t="shared" si="46"/>
        <v>0</v>
      </c>
      <c r="BH424" s="200">
        <f t="shared" si="47"/>
        <v>0</v>
      </c>
      <c r="BI424" s="200">
        <f t="shared" si="48"/>
        <v>0</v>
      </c>
      <c r="BJ424" s="17" t="s">
        <v>85</v>
      </c>
      <c r="BK424" s="200">
        <f t="shared" si="49"/>
        <v>0</v>
      </c>
      <c r="BL424" s="17" t="s">
        <v>159</v>
      </c>
      <c r="BM424" s="199" t="s">
        <v>2651</v>
      </c>
    </row>
    <row r="425" spans="1:65" s="2" customFormat="1" ht="16.5" customHeight="1">
      <c r="A425" s="34"/>
      <c r="B425" s="35"/>
      <c r="C425" s="187" t="s">
        <v>1133</v>
      </c>
      <c r="D425" s="187" t="s">
        <v>155</v>
      </c>
      <c r="E425" s="188" t="s">
        <v>4375</v>
      </c>
      <c r="F425" s="189" t="s">
        <v>4376</v>
      </c>
      <c r="G425" s="190" t="s">
        <v>198</v>
      </c>
      <c r="H425" s="191">
        <v>80</v>
      </c>
      <c r="I425" s="192"/>
      <c r="J425" s="193">
        <f t="shared" si="40"/>
        <v>0</v>
      </c>
      <c r="K425" s="194"/>
      <c r="L425" s="39"/>
      <c r="M425" s="195" t="s">
        <v>1</v>
      </c>
      <c r="N425" s="196" t="s">
        <v>42</v>
      </c>
      <c r="O425" s="71"/>
      <c r="P425" s="197">
        <f t="shared" si="41"/>
        <v>0</v>
      </c>
      <c r="Q425" s="197">
        <v>0</v>
      </c>
      <c r="R425" s="197">
        <f t="shared" si="42"/>
        <v>0</v>
      </c>
      <c r="S425" s="197">
        <v>0</v>
      </c>
      <c r="T425" s="198">
        <f t="shared" si="43"/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9" t="s">
        <v>159</v>
      </c>
      <c r="AT425" s="199" t="s">
        <v>155</v>
      </c>
      <c r="AU425" s="199" t="s">
        <v>87</v>
      </c>
      <c r="AY425" s="17" t="s">
        <v>152</v>
      </c>
      <c r="BE425" s="200">
        <f t="shared" si="44"/>
        <v>0</v>
      </c>
      <c r="BF425" s="200">
        <f t="shared" si="45"/>
        <v>0</v>
      </c>
      <c r="BG425" s="200">
        <f t="shared" si="46"/>
        <v>0</v>
      </c>
      <c r="BH425" s="200">
        <f t="shared" si="47"/>
        <v>0</v>
      </c>
      <c r="BI425" s="200">
        <f t="shared" si="48"/>
        <v>0</v>
      </c>
      <c r="BJ425" s="17" t="s">
        <v>85</v>
      </c>
      <c r="BK425" s="200">
        <f t="shared" si="49"/>
        <v>0</v>
      </c>
      <c r="BL425" s="17" t="s">
        <v>159</v>
      </c>
      <c r="BM425" s="199" t="s">
        <v>2660</v>
      </c>
    </row>
    <row r="426" spans="1:65" s="2" customFormat="1" ht="16.5" customHeight="1">
      <c r="A426" s="34"/>
      <c r="B426" s="35"/>
      <c r="C426" s="187" t="s">
        <v>1137</v>
      </c>
      <c r="D426" s="187" t="s">
        <v>155</v>
      </c>
      <c r="E426" s="188" t="s">
        <v>4377</v>
      </c>
      <c r="F426" s="189" t="s">
        <v>4378</v>
      </c>
      <c r="G426" s="190" t="s">
        <v>198</v>
      </c>
      <c r="H426" s="191">
        <v>45</v>
      </c>
      <c r="I426" s="192"/>
      <c r="J426" s="193">
        <f t="shared" si="40"/>
        <v>0</v>
      </c>
      <c r="K426" s="194"/>
      <c r="L426" s="39"/>
      <c r="M426" s="195" t="s">
        <v>1</v>
      </c>
      <c r="N426" s="196" t="s">
        <v>42</v>
      </c>
      <c r="O426" s="71"/>
      <c r="P426" s="197">
        <f t="shared" si="41"/>
        <v>0</v>
      </c>
      <c r="Q426" s="197">
        <v>0</v>
      </c>
      <c r="R426" s="197">
        <f t="shared" si="42"/>
        <v>0</v>
      </c>
      <c r="S426" s="197">
        <v>0</v>
      </c>
      <c r="T426" s="198">
        <f t="shared" si="43"/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9" t="s">
        <v>159</v>
      </c>
      <c r="AT426" s="199" t="s">
        <v>155</v>
      </c>
      <c r="AU426" s="199" t="s">
        <v>87</v>
      </c>
      <c r="AY426" s="17" t="s">
        <v>152</v>
      </c>
      <c r="BE426" s="200">
        <f t="shared" si="44"/>
        <v>0</v>
      </c>
      <c r="BF426" s="200">
        <f t="shared" si="45"/>
        <v>0</v>
      </c>
      <c r="BG426" s="200">
        <f t="shared" si="46"/>
        <v>0</v>
      </c>
      <c r="BH426" s="200">
        <f t="shared" si="47"/>
        <v>0</v>
      </c>
      <c r="BI426" s="200">
        <f t="shared" si="48"/>
        <v>0</v>
      </c>
      <c r="BJ426" s="17" t="s">
        <v>85</v>
      </c>
      <c r="BK426" s="200">
        <f t="shared" si="49"/>
        <v>0</v>
      </c>
      <c r="BL426" s="17" t="s">
        <v>159</v>
      </c>
      <c r="BM426" s="199" t="s">
        <v>2669</v>
      </c>
    </row>
    <row r="427" spans="1:65" s="2" customFormat="1" ht="16.5" customHeight="1">
      <c r="A427" s="34"/>
      <c r="B427" s="35"/>
      <c r="C427" s="187" t="s">
        <v>1141</v>
      </c>
      <c r="D427" s="187" t="s">
        <v>155</v>
      </c>
      <c r="E427" s="188" t="s">
        <v>4379</v>
      </c>
      <c r="F427" s="189" t="s">
        <v>4380</v>
      </c>
      <c r="G427" s="190" t="s">
        <v>198</v>
      </c>
      <c r="H427" s="191">
        <v>20</v>
      </c>
      <c r="I427" s="192"/>
      <c r="J427" s="193">
        <f t="shared" si="40"/>
        <v>0</v>
      </c>
      <c r="K427" s="194"/>
      <c r="L427" s="39"/>
      <c r="M427" s="195" t="s">
        <v>1</v>
      </c>
      <c r="N427" s="196" t="s">
        <v>42</v>
      </c>
      <c r="O427" s="71"/>
      <c r="P427" s="197">
        <f t="shared" si="41"/>
        <v>0</v>
      </c>
      <c r="Q427" s="197">
        <v>0</v>
      </c>
      <c r="R427" s="197">
        <f t="shared" si="42"/>
        <v>0</v>
      </c>
      <c r="S427" s="197">
        <v>0</v>
      </c>
      <c r="T427" s="198">
        <f t="shared" si="43"/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99" t="s">
        <v>159</v>
      </c>
      <c r="AT427" s="199" t="s">
        <v>155</v>
      </c>
      <c r="AU427" s="199" t="s">
        <v>87</v>
      </c>
      <c r="AY427" s="17" t="s">
        <v>152</v>
      </c>
      <c r="BE427" s="200">
        <f t="shared" si="44"/>
        <v>0</v>
      </c>
      <c r="BF427" s="200">
        <f t="shared" si="45"/>
        <v>0</v>
      </c>
      <c r="BG427" s="200">
        <f t="shared" si="46"/>
        <v>0</v>
      </c>
      <c r="BH427" s="200">
        <f t="shared" si="47"/>
        <v>0</v>
      </c>
      <c r="BI427" s="200">
        <f t="shared" si="48"/>
        <v>0</v>
      </c>
      <c r="BJ427" s="17" t="s">
        <v>85</v>
      </c>
      <c r="BK427" s="200">
        <f t="shared" si="49"/>
        <v>0</v>
      </c>
      <c r="BL427" s="17" t="s">
        <v>159</v>
      </c>
      <c r="BM427" s="199" t="s">
        <v>2679</v>
      </c>
    </row>
    <row r="428" spans="1:65" s="2" customFormat="1" ht="16.5" customHeight="1">
      <c r="A428" s="34"/>
      <c r="B428" s="35"/>
      <c r="C428" s="187" t="s">
        <v>1146</v>
      </c>
      <c r="D428" s="187" t="s">
        <v>155</v>
      </c>
      <c r="E428" s="188" t="s">
        <v>4381</v>
      </c>
      <c r="F428" s="189" t="s">
        <v>4382</v>
      </c>
      <c r="G428" s="190" t="s">
        <v>198</v>
      </c>
      <c r="H428" s="191">
        <v>120</v>
      </c>
      <c r="I428" s="192"/>
      <c r="J428" s="193">
        <f t="shared" si="40"/>
        <v>0</v>
      </c>
      <c r="K428" s="194"/>
      <c r="L428" s="39"/>
      <c r="M428" s="195" t="s">
        <v>1</v>
      </c>
      <c r="N428" s="196" t="s">
        <v>42</v>
      </c>
      <c r="O428" s="71"/>
      <c r="P428" s="197">
        <f t="shared" si="41"/>
        <v>0</v>
      </c>
      <c r="Q428" s="197">
        <v>0</v>
      </c>
      <c r="R428" s="197">
        <f t="shared" si="42"/>
        <v>0</v>
      </c>
      <c r="S428" s="197">
        <v>0</v>
      </c>
      <c r="T428" s="198">
        <f t="shared" si="43"/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9" t="s">
        <v>159</v>
      </c>
      <c r="AT428" s="199" t="s">
        <v>155</v>
      </c>
      <c r="AU428" s="199" t="s">
        <v>87</v>
      </c>
      <c r="AY428" s="17" t="s">
        <v>152</v>
      </c>
      <c r="BE428" s="200">
        <f t="shared" si="44"/>
        <v>0</v>
      </c>
      <c r="BF428" s="200">
        <f t="shared" si="45"/>
        <v>0</v>
      </c>
      <c r="BG428" s="200">
        <f t="shared" si="46"/>
        <v>0</v>
      </c>
      <c r="BH428" s="200">
        <f t="shared" si="47"/>
        <v>0</v>
      </c>
      <c r="BI428" s="200">
        <f t="shared" si="48"/>
        <v>0</v>
      </c>
      <c r="BJ428" s="17" t="s">
        <v>85</v>
      </c>
      <c r="BK428" s="200">
        <f t="shared" si="49"/>
        <v>0</v>
      </c>
      <c r="BL428" s="17" t="s">
        <v>159</v>
      </c>
      <c r="BM428" s="199" t="s">
        <v>2693</v>
      </c>
    </row>
    <row r="429" spans="1:65" s="2" customFormat="1" ht="16.5" customHeight="1">
      <c r="A429" s="34"/>
      <c r="B429" s="35"/>
      <c r="C429" s="187" t="s">
        <v>1149</v>
      </c>
      <c r="D429" s="187" t="s">
        <v>155</v>
      </c>
      <c r="E429" s="188" t="s">
        <v>4383</v>
      </c>
      <c r="F429" s="189" t="s">
        <v>4384</v>
      </c>
      <c r="G429" s="190" t="s">
        <v>198</v>
      </c>
      <c r="H429" s="191">
        <v>230</v>
      </c>
      <c r="I429" s="192"/>
      <c r="J429" s="193">
        <f t="shared" si="40"/>
        <v>0</v>
      </c>
      <c r="K429" s="194"/>
      <c r="L429" s="39"/>
      <c r="M429" s="195" t="s">
        <v>1</v>
      </c>
      <c r="N429" s="196" t="s">
        <v>42</v>
      </c>
      <c r="O429" s="71"/>
      <c r="P429" s="197">
        <f t="shared" si="41"/>
        <v>0</v>
      </c>
      <c r="Q429" s="197">
        <v>0</v>
      </c>
      <c r="R429" s="197">
        <f t="shared" si="42"/>
        <v>0</v>
      </c>
      <c r="S429" s="197">
        <v>0</v>
      </c>
      <c r="T429" s="198">
        <f t="shared" si="43"/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9" t="s">
        <v>159</v>
      </c>
      <c r="AT429" s="199" t="s">
        <v>155</v>
      </c>
      <c r="AU429" s="199" t="s">
        <v>87</v>
      </c>
      <c r="AY429" s="17" t="s">
        <v>152</v>
      </c>
      <c r="BE429" s="200">
        <f t="shared" si="44"/>
        <v>0</v>
      </c>
      <c r="BF429" s="200">
        <f t="shared" si="45"/>
        <v>0</v>
      </c>
      <c r="BG429" s="200">
        <f t="shared" si="46"/>
        <v>0</v>
      </c>
      <c r="BH429" s="200">
        <f t="shared" si="47"/>
        <v>0</v>
      </c>
      <c r="BI429" s="200">
        <f t="shared" si="48"/>
        <v>0</v>
      </c>
      <c r="BJ429" s="17" t="s">
        <v>85</v>
      </c>
      <c r="BK429" s="200">
        <f t="shared" si="49"/>
        <v>0</v>
      </c>
      <c r="BL429" s="17" t="s">
        <v>159</v>
      </c>
      <c r="BM429" s="199" t="s">
        <v>2703</v>
      </c>
    </row>
    <row r="430" spans="1:65" s="12" customFormat="1" ht="22.9" customHeight="1">
      <c r="B430" s="171"/>
      <c r="C430" s="172"/>
      <c r="D430" s="173" t="s">
        <v>76</v>
      </c>
      <c r="E430" s="185" t="s">
        <v>4361</v>
      </c>
      <c r="F430" s="185" t="s">
        <v>4362</v>
      </c>
      <c r="G430" s="172"/>
      <c r="H430" s="172"/>
      <c r="I430" s="175"/>
      <c r="J430" s="186">
        <f>BK430</f>
        <v>0</v>
      </c>
      <c r="K430" s="172"/>
      <c r="L430" s="177"/>
      <c r="M430" s="178"/>
      <c r="N430" s="179"/>
      <c r="O430" s="179"/>
      <c r="P430" s="180">
        <f>SUM(P431:P432)</f>
        <v>0</v>
      </c>
      <c r="Q430" s="179"/>
      <c r="R430" s="180">
        <f>SUM(R431:R432)</f>
        <v>0</v>
      </c>
      <c r="S430" s="179"/>
      <c r="T430" s="181">
        <f>SUM(T431:T432)</f>
        <v>0</v>
      </c>
      <c r="AR430" s="182" t="s">
        <v>85</v>
      </c>
      <c r="AT430" s="183" t="s">
        <v>76</v>
      </c>
      <c r="AU430" s="183" t="s">
        <v>85</v>
      </c>
      <c r="AY430" s="182" t="s">
        <v>152</v>
      </c>
      <c r="BK430" s="184">
        <f>SUM(BK431:BK432)</f>
        <v>0</v>
      </c>
    </row>
    <row r="431" spans="1:65" s="2" customFormat="1" ht="16.5" customHeight="1">
      <c r="A431" s="34"/>
      <c r="B431" s="35"/>
      <c r="C431" s="187" t="s">
        <v>1152</v>
      </c>
      <c r="D431" s="187" t="s">
        <v>155</v>
      </c>
      <c r="E431" s="188" t="s">
        <v>4385</v>
      </c>
      <c r="F431" s="189" t="s">
        <v>4386</v>
      </c>
      <c r="G431" s="190" t="s">
        <v>198</v>
      </c>
      <c r="H431" s="191">
        <v>40</v>
      </c>
      <c r="I431" s="192"/>
      <c r="J431" s="193">
        <f>ROUND(I431*H431,2)</f>
        <v>0</v>
      </c>
      <c r="K431" s="194"/>
      <c r="L431" s="39"/>
      <c r="M431" s="195" t="s">
        <v>1</v>
      </c>
      <c r="N431" s="196" t="s">
        <v>42</v>
      </c>
      <c r="O431" s="71"/>
      <c r="P431" s="197">
        <f>O431*H431</f>
        <v>0</v>
      </c>
      <c r="Q431" s="197">
        <v>0</v>
      </c>
      <c r="R431" s="197">
        <f>Q431*H431</f>
        <v>0</v>
      </c>
      <c r="S431" s="197">
        <v>0</v>
      </c>
      <c r="T431" s="19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9" t="s">
        <v>159</v>
      </c>
      <c r="AT431" s="199" t="s">
        <v>155</v>
      </c>
      <c r="AU431" s="199" t="s">
        <v>87</v>
      </c>
      <c r="AY431" s="17" t="s">
        <v>152</v>
      </c>
      <c r="BE431" s="200">
        <f>IF(N431="základní",J431,0)</f>
        <v>0</v>
      </c>
      <c r="BF431" s="200">
        <f>IF(N431="snížená",J431,0)</f>
        <v>0</v>
      </c>
      <c r="BG431" s="200">
        <f>IF(N431="zákl. přenesená",J431,0)</f>
        <v>0</v>
      </c>
      <c r="BH431" s="200">
        <f>IF(N431="sníž. přenesená",J431,0)</f>
        <v>0</v>
      </c>
      <c r="BI431" s="200">
        <f>IF(N431="nulová",J431,0)</f>
        <v>0</v>
      </c>
      <c r="BJ431" s="17" t="s">
        <v>85</v>
      </c>
      <c r="BK431" s="200">
        <f>ROUND(I431*H431,2)</f>
        <v>0</v>
      </c>
      <c r="BL431" s="17" t="s">
        <v>159</v>
      </c>
      <c r="BM431" s="199" t="s">
        <v>2711</v>
      </c>
    </row>
    <row r="432" spans="1:65" s="2" customFormat="1" ht="16.5" customHeight="1">
      <c r="A432" s="34"/>
      <c r="B432" s="35"/>
      <c r="C432" s="187" t="s">
        <v>1156</v>
      </c>
      <c r="D432" s="187" t="s">
        <v>155</v>
      </c>
      <c r="E432" s="188" t="s">
        <v>4387</v>
      </c>
      <c r="F432" s="189" t="s">
        <v>4388</v>
      </c>
      <c r="G432" s="190" t="s">
        <v>198</v>
      </c>
      <c r="H432" s="191">
        <v>80</v>
      </c>
      <c r="I432" s="192"/>
      <c r="J432" s="193">
        <f>ROUND(I432*H432,2)</f>
        <v>0</v>
      </c>
      <c r="K432" s="194"/>
      <c r="L432" s="39"/>
      <c r="M432" s="195" t="s">
        <v>1</v>
      </c>
      <c r="N432" s="196" t="s">
        <v>42</v>
      </c>
      <c r="O432" s="71"/>
      <c r="P432" s="197">
        <f>O432*H432</f>
        <v>0</v>
      </c>
      <c r="Q432" s="197">
        <v>0</v>
      </c>
      <c r="R432" s="197">
        <f>Q432*H432</f>
        <v>0</v>
      </c>
      <c r="S432" s="197">
        <v>0</v>
      </c>
      <c r="T432" s="19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9" t="s">
        <v>159</v>
      </c>
      <c r="AT432" s="199" t="s">
        <v>155</v>
      </c>
      <c r="AU432" s="199" t="s">
        <v>87</v>
      </c>
      <c r="AY432" s="17" t="s">
        <v>152</v>
      </c>
      <c r="BE432" s="200">
        <f>IF(N432="základní",J432,0)</f>
        <v>0</v>
      </c>
      <c r="BF432" s="200">
        <f>IF(N432="snížená",J432,0)</f>
        <v>0</v>
      </c>
      <c r="BG432" s="200">
        <f>IF(N432="zákl. přenesená",J432,0)</f>
        <v>0</v>
      </c>
      <c r="BH432" s="200">
        <f>IF(N432="sníž. přenesená",J432,0)</f>
        <v>0</v>
      </c>
      <c r="BI432" s="200">
        <f>IF(N432="nulová",J432,0)</f>
        <v>0</v>
      </c>
      <c r="BJ432" s="17" t="s">
        <v>85</v>
      </c>
      <c r="BK432" s="200">
        <f>ROUND(I432*H432,2)</f>
        <v>0</v>
      </c>
      <c r="BL432" s="17" t="s">
        <v>159</v>
      </c>
      <c r="BM432" s="199" t="s">
        <v>2719</v>
      </c>
    </row>
    <row r="433" spans="1:65" s="12" customFormat="1" ht="22.9" customHeight="1">
      <c r="B433" s="171"/>
      <c r="C433" s="172"/>
      <c r="D433" s="173" t="s">
        <v>76</v>
      </c>
      <c r="E433" s="185" t="s">
        <v>4389</v>
      </c>
      <c r="F433" s="185" t="s">
        <v>4390</v>
      </c>
      <c r="G433" s="172"/>
      <c r="H433" s="172"/>
      <c r="I433" s="175"/>
      <c r="J433" s="186">
        <f>BK433</f>
        <v>0</v>
      </c>
      <c r="K433" s="172"/>
      <c r="L433" s="177"/>
      <c r="M433" s="178"/>
      <c r="N433" s="179"/>
      <c r="O433" s="179"/>
      <c r="P433" s="180">
        <f>P434</f>
        <v>0</v>
      </c>
      <c r="Q433" s="179"/>
      <c r="R433" s="180">
        <f>R434</f>
        <v>0</v>
      </c>
      <c r="S433" s="179"/>
      <c r="T433" s="181">
        <f>T434</f>
        <v>0</v>
      </c>
      <c r="AR433" s="182" t="s">
        <v>85</v>
      </c>
      <c r="AT433" s="183" t="s">
        <v>76</v>
      </c>
      <c r="AU433" s="183" t="s">
        <v>85</v>
      </c>
      <c r="AY433" s="182" t="s">
        <v>152</v>
      </c>
      <c r="BK433" s="184">
        <f>BK434</f>
        <v>0</v>
      </c>
    </row>
    <row r="434" spans="1:65" s="2" customFormat="1" ht="16.5" customHeight="1">
      <c r="A434" s="34"/>
      <c r="B434" s="35"/>
      <c r="C434" s="187" t="s">
        <v>1160</v>
      </c>
      <c r="D434" s="187" t="s">
        <v>155</v>
      </c>
      <c r="E434" s="188" t="s">
        <v>4391</v>
      </c>
      <c r="F434" s="189" t="s">
        <v>4392</v>
      </c>
      <c r="G434" s="190" t="s">
        <v>198</v>
      </c>
      <c r="H434" s="191">
        <v>30</v>
      </c>
      <c r="I434" s="192"/>
      <c r="J434" s="193">
        <f>ROUND(I434*H434,2)</f>
        <v>0</v>
      </c>
      <c r="K434" s="194"/>
      <c r="L434" s="39"/>
      <c r="M434" s="195" t="s">
        <v>1</v>
      </c>
      <c r="N434" s="196" t="s">
        <v>42</v>
      </c>
      <c r="O434" s="71"/>
      <c r="P434" s="197">
        <f>O434*H434</f>
        <v>0</v>
      </c>
      <c r="Q434" s="197">
        <v>0</v>
      </c>
      <c r="R434" s="197">
        <f>Q434*H434</f>
        <v>0</v>
      </c>
      <c r="S434" s="197">
        <v>0</v>
      </c>
      <c r="T434" s="19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9" t="s">
        <v>159</v>
      </c>
      <c r="AT434" s="199" t="s">
        <v>155</v>
      </c>
      <c r="AU434" s="199" t="s">
        <v>87</v>
      </c>
      <c r="AY434" s="17" t="s">
        <v>152</v>
      </c>
      <c r="BE434" s="200">
        <f>IF(N434="základní",J434,0)</f>
        <v>0</v>
      </c>
      <c r="BF434" s="200">
        <f>IF(N434="snížená",J434,0)</f>
        <v>0</v>
      </c>
      <c r="BG434" s="200">
        <f>IF(N434="zákl. přenesená",J434,0)</f>
        <v>0</v>
      </c>
      <c r="BH434" s="200">
        <f>IF(N434="sníž. přenesená",J434,0)</f>
        <v>0</v>
      </c>
      <c r="BI434" s="200">
        <f>IF(N434="nulová",J434,0)</f>
        <v>0</v>
      </c>
      <c r="BJ434" s="17" t="s">
        <v>85</v>
      </c>
      <c r="BK434" s="200">
        <f>ROUND(I434*H434,2)</f>
        <v>0</v>
      </c>
      <c r="BL434" s="17" t="s">
        <v>159</v>
      </c>
      <c r="BM434" s="199" t="s">
        <v>2729</v>
      </c>
    </row>
    <row r="435" spans="1:65" s="12" customFormat="1" ht="22.9" customHeight="1">
      <c r="B435" s="171"/>
      <c r="C435" s="172"/>
      <c r="D435" s="173" t="s">
        <v>76</v>
      </c>
      <c r="E435" s="185" t="s">
        <v>4393</v>
      </c>
      <c r="F435" s="185" t="s">
        <v>4394</v>
      </c>
      <c r="G435" s="172"/>
      <c r="H435" s="172"/>
      <c r="I435" s="175"/>
      <c r="J435" s="186">
        <f>BK435</f>
        <v>0</v>
      </c>
      <c r="K435" s="172"/>
      <c r="L435" s="177"/>
      <c r="M435" s="178"/>
      <c r="N435" s="179"/>
      <c r="O435" s="179"/>
      <c r="P435" s="180">
        <f>P436</f>
        <v>0</v>
      </c>
      <c r="Q435" s="179"/>
      <c r="R435" s="180">
        <f>R436</f>
        <v>0</v>
      </c>
      <c r="S435" s="179"/>
      <c r="T435" s="181">
        <f>T436</f>
        <v>0</v>
      </c>
      <c r="AR435" s="182" t="s">
        <v>85</v>
      </c>
      <c r="AT435" s="183" t="s">
        <v>76</v>
      </c>
      <c r="AU435" s="183" t="s">
        <v>85</v>
      </c>
      <c r="AY435" s="182" t="s">
        <v>152</v>
      </c>
      <c r="BK435" s="184">
        <f>BK436</f>
        <v>0</v>
      </c>
    </row>
    <row r="436" spans="1:65" s="2" customFormat="1" ht="16.5" customHeight="1">
      <c r="A436" s="34"/>
      <c r="B436" s="35"/>
      <c r="C436" s="187" t="s">
        <v>1164</v>
      </c>
      <c r="D436" s="187" t="s">
        <v>155</v>
      </c>
      <c r="E436" s="188" t="s">
        <v>4395</v>
      </c>
      <c r="F436" s="189" t="s">
        <v>4396</v>
      </c>
      <c r="G436" s="190" t="s">
        <v>198</v>
      </c>
      <c r="H436" s="191">
        <v>80</v>
      </c>
      <c r="I436" s="192"/>
      <c r="J436" s="193">
        <f>ROUND(I436*H436,2)</f>
        <v>0</v>
      </c>
      <c r="K436" s="194"/>
      <c r="L436" s="39"/>
      <c r="M436" s="195" t="s">
        <v>1</v>
      </c>
      <c r="N436" s="196" t="s">
        <v>42</v>
      </c>
      <c r="O436" s="71"/>
      <c r="P436" s="197">
        <f>O436*H436</f>
        <v>0</v>
      </c>
      <c r="Q436" s="197">
        <v>0</v>
      </c>
      <c r="R436" s="197">
        <f>Q436*H436</f>
        <v>0</v>
      </c>
      <c r="S436" s="197">
        <v>0</v>
      </c>
      <c r="T436" s="19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9" t="s">
        <v>159</v>
      </c>
      <c r="AT436" s="199" t="s">
        <v>155</v>
      </c>
      <c r="AU436" s="199" t="s">
        <v>87</v>
      </c>
      <c r="AY436" s="17" t="s">
        <v>152</v>
      </c>
      <c r="BE436" s="200">
        <f>IF(N436="základní",J436,0)</f>
        <v>0</v>
      </c>
      <c r="BF436" s="200">
        <f>IF(N436="snížená",J436,0)</f>
        <v>0</v>
      </c>
      <c r="BG436" s="200">
        <f>IF(N436="zákl. přenesená",J436,0)</f>
        <v>0</v>
      </c>
      <c r="BH436" s="200">
        <f>IF(N436="sníž. přenesená",J436,0)</f>
        <v>0</v>
      </c>
      <c r="BI436" s="200">
        <f>IF(N436="nulová",J436,0)</f>
        <v>0</v>
      </c>
      <c r="BJ436" s="17" t="s">
        <v>85</v>
      </c>
      <c r="BK436" s="200">
        <f>ROUND(I436*H436,2)</f>
        <v>0</v>
      </c>
      <c r="BL436" s="17" t="s">
        <v>159</v>
      </c>
      <c r="BM436" s="199" t="s">
        <v>2737</v>
      </c>
    </row>
    <row r="437" spans="1:65" s="12" customFormat="1" ht="22.9" customHeight="1">
      <c r="B437" s="171"/>
      <c r="C437" s="172"/>
      <c r="D437" s="173" t="s">
        <v>76</v>
      </c>
      <c r="E437" s="185" t="s">
        <v>4397</v>
      </c>
      <c r="F437" s="185" t="s">
        <v>4398</v>
      </c>
      <c r="G437" s="172"/>
      <c r="H437" s="172"/>
      <c r="I437" s="175"/>
      <c r="J437" s="186">
        <f>BK437</f>
        <v>0</v>
      </c>
      <c r="K437" s="172"/>
      <c r="L437" s="177"/>
      <c r="M437" s="178"/>
      <c r="N437" s="179"/>
      <c r="O437" s="179"/>
      <c r="P437" s="180">
        <f>P438</f>
        <v>0</v>
      </c>
      <c r="Q437" s="179"/>
      <c r="R437" s="180">
        <f>R438</f>
        <v>0</v>
      </c>
      <c r="S437" s="179"/>
      <c r="T437" s="181">
        <f>T438</f>
        <v>0</v>
      </c>
      <c r="AR437" s="182" t="s">
        <v>85</v>
      </c>
      <c r="AT437" s="183" t="s">
        <v>76</v>
      </c>
      <c r="AU437" s="183" t="s">
        <v>85</v>
      </c>
      <c r="AY437" s="182" t="s">
        <v>152</v>
      </c>
      <c r="BK437" s="184">
        <f>BK438</f>
        <v>0</v>
      </c>
    </row>
    <row r="438" spans="1:65" s="2" customFormat="1" ht="24.2" customHeight="1">
      <c r="A438" s="34"/>
      <c r="B438" s="35"/>
      <c r="C438" s="187" t="s">
        <v>1169</v>
      </c>
      <c r="D438" s="187" t="s">
        <v>155</v>
      </c>
      <c r="E438" s="188" t="s">
        <v>4399</v>
      </c>
      <c r="F438" s="189" t="s">
        <v>4400</v>
      </c>
      <c r="G438" s="190" t="s">
        <v>804</v>
      </c>
      <c r="H438" s="191">
        <v>8</v>
      </c>
      <c r="I438" s="192"/>
      <c r="J438" s="193">
        <f>ROUND(I438*H438,2)</f>
        <v>0</v>
      </c>
      <c r="K438" s="194"/>
      <c r="L438" s="39"/>
      <c r="M438" s="195" t="s">
        <v>1</v>
      </c>
      <c r="N438" s="196" t="s">
        <v>42</v>
      </c>
      <c r="O438" s="71"/>
      <c r="P438" s="197">
        <f>O438*H438</f>
        <v>0</v>
      </c>
      <c r="Q438" s="197">
        <v>0</v>
      </c>
      <c r="R438" s="197">
        <f>Q438*H438</f>
        <v>0</v>
      </c>
      <c r="S438" s="197">
        <v>0</v>
      </c>
      <c r="T438" s="198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9" t="s">
        <v>159</v>
      </c>
      <c r="AT438" s="199" t="s">
        <v>155</v>
      </c>
      <c r="AU438" s="199" t="s">
        <v>87</v>
      </c>
      <c r="AY438" s="17" t="s">
        <v>152</v>
      </c>
      <c r="BE438" s="200">
        <f>IF(N438="základní",J438,0)</f>
        <v>0</v>
      </c>
      <c r="BF438" s="200">
        <f>IF(N438="snížená",J438,0)</f>
        <v>0</v>
      </c>
      <c r="BG438" s="200">
        <f>IF(N438="zákl. přenesená",J438,0)</f>
        <v>0</v>
      </c>
      <c r="BH438" s="200">
        <f>IF(N438="sníž. přenesená",J438,0)</f>
        <v>0</v>
      </c>
      <c r="BI438" s="200">
        <f>IF(N438="nulová",J438,0)</f>
        <v>0</v>
      </c>
      <c r="BJ438" s="17" t="s">
        <v>85</v>
      </c>
      <c r="BK438" s="200">
        <f>ROUND(I438*H438,2)</f>
        <v>0</v>
      </c>
      <c r="BL438" s="17" t="s">
        <v>159</v>
      </c>
      <c r="BM438" s="199" t="s">
        <v>2745</v>
      </c>
    </row>
    <row r="439" spans="1:65" s="12" customFormat="1" ht="22.9" customHeight="1">
      <c r="B439" s="171"/>
      <c r="C439" s="172"/>
      <c r="D439" s="173" t="s">
        <v>76</v>
      </c>
      <c r="E439" s="185" t="s">
        <v>4401</v>
      </c>
      <c r="F439" s="185" t="s">
        <v>4402</v>
      </c>
      <c r="G439" s="172"/>
      <c r="H439" s="172"/>
      <c r="I439" s="175"/>
      <c r="J439" s="186">
        <f>BK439</f>
        <v>0</v>
      </c>
      <c r="K439" s="172"/>
      <c r="L439" s="177"/>
      <c r="M439" s="178"/>
      <c r="N439" s="179"/>
      <c r="O439" s="179"/>
      <c r="P439" s="180">
        <f>P440</f>
        <v>0</v>
      </c>
      <c r="Q439" s="179"/>
      <c r="R439" s="180">
        <f>R440</f>
        <v>0</v>
      </c>
      <c r="S439" s="179"/>
      <c r="T439" s="181">
        <f>T440</f>
        <v>0</v>
      </c>
      <c r="AR439" s="182" t="s">
        <v>85</v>
      </c>
      <c r="AT439" s="183" t="s">
        <v>76</v>
      </c>
      <c r="AU439" s="183" t="s">
        <v>85</v>
      </c>
      <c r="AY439" s="182" t="s">
        <v>152</v>
      </c>
      <c r="BK439" s="184">
        <f>BK440</f>
        <v>0</v>
      </c>
    </row>
    <row r="440" spans="1:65" s="2" customFormat="1" ht="16.5" customHeight="1">
      <c r="A440" s="34"/>
      <c r="B440" s="35"/>
      <c r="C440" s="187" t="s">
        <v>1173</v>
      </c>
      <c r="D440" s="187" t="s">
        <v>155</v>
      </c>
      <c r="E440" s="188" t="s">
        <v>4403</v>
      </c>
      <c r="F440" s="189" t="s">
        <v>4404</v>
      </c>
      <c r="G440" s="190" t="s">
        <v>804</v>
      </c>
      <c r="H440" s="191">
        <v>1</v>
      </c>
      <c r="I440" s="192"/>
      <c r="J440" s="193">
        <f>ROUND(I440*H440,2)</f>
        <v>0</v>
      </c>
      <c r="K440" s="194"/>
      <c r="L440" s="39"/>
      <c r="M440" s="195" t="s">
        <v>1</v>
      </c>
      <c r="N440" s="196" t="s">
        <v>42</v>
      </c>
      <c r="O440" s="71"/>
      <c r="P440" s="197">
        <f>O440*H440</f>
        <v>0</v>
      </c>
      <c r="Q440" s="197">
        <v>0</v>
      </c>
      <c r="R440" s="197">
        <f>Q440*H440</f>
        <v>0</v>
      </c>
      <c r="S440" s="197">
        <v>0</v>
      </c>
      <c r="T440" s="19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9" t="s">
        <v>159</v>
      </c>
      <c r="AT440" s="199" t="s">
        <v>155</v>
      </c>
      <c r="AU440" s="199" t="s">
        <v>87</v>
      </c>
      <c r="AY440" s="17" t="s">
        <v>152</v>
      </c>
      <c r="BE440" s="200">
        <f>IF(N440="základní",J440,0)</f>
        <v>0</v>
      </c>
      <c r="BF440" s="200">
        <f>IF(N440="snížená",J440,0)</f>
        <v>0</v>
      </c>
      <c r="BG440" s="200">
        <f>IF(N440="zákl. přenesená",J440,0)</f>
        <v>0</v>
      </c>
      <c r="BH440" s="200">
        <f>IF(N440="sníž. přenesená",J440,0)</f>
        <v>0</v>
      </c>
      <c r="BI440" s="200">
        <f>IF(N440="nulová",J440,0)</f>
        <v>0</v>
      </c>
      <c r="BJ440" s="17" t="s">
        <v>85</v>
      </c>
      <c r="BK440" s="200">
        <f>ROUND(I440*H440,2)</f>
        <v>0</v>
      </c>
      <c r="BL440" s="17" t="s">
        <v>159</v>
      </c>
      <c r="BM440" s="199" t="s">
        <v>2755</v>
      </c>
    </row>
    <row r="441" spans="1:65" s="12" customFormat="1" ht="22.9" customHeight="1">
      <c r="B441" s="171"/>
      <c r="C441" s="172"/>
      <c r="D441" s="173" t="s">
        <v>76</v>
      </c>
      <c r="E441" s="185" t="s">
        <v>4405</v>
      </c>
      <c r="F441" s="185" t="s">
        <v>4406</v>
      </c>
      <c r="G441" s="172"/>
      <c r="H441" s="172"/>
      <c r="I441" s="175"/>
      <c r="J441" s="186">
        <f>BK441</f>
        <v>0</v>
      </c>
      <c r="K441" s="172"/>
      <c r="L441" s="177"/>
      <c r="M441" s="178"/>
      <c r="N441" s="179"/>
      <c r="O441" s="179"/>
      <c r="P441" s="180">
        <f>SUM(P442:P443)</f>
        <v>0</v>
      </c>
      <c r="Q441" s="179"/>
      <c r="R441" s="180">
        <f>SUM(R442:R443)</f>
        <v>0</v>
      </c>
      <c r="S441" s="179"/>
      <c r="T441" s="181">
        <f>SUM(T442:T443)</f>
        <v>0</v>
      </c>
      <c r="AR441" s="182" t="s">
        <v>85</v>
      </c>
      <c r="AT441" s="183" t="s">
        <v>76</v>
      </c>
      <c r="AU441" s="183" t="s">
        <v>85</v>
      </c>
      <c r="AY441" s="182" t="s">
        <v>152</v>
      </c>
      <c r="BK441" s="184">
        <f>SUM(BK442:BK443)</f>
        <v>0</v>
      </c>
    </row>
    <row r="442" spans="1:65" s="2" customFormat="1" ht="16.5" customHeight="1">
      <c r="A442" s="34"/>
      <c r="B442" s="35"/>
      <c r="C442" s="187" t="s">
        <v>1177</v>
      </c>
      <c r="D442" s="187" t="s">
        <v>155</v>
      </c>
      <c r="E442" s="188" t="s">
        <v>4407</v>
      </c>
      <c r="F442" s="189" t="s">
        <v>4408</v>
      </c>
      <c r="G442" s="190" t="s">
        <v>804</v>
      </c>
      <c r="H442" s="191">
        <v>4</v>
      </c>
      <c r="I442" s="192"/>
      <c r="J442" s="193">
        <f>ROUND(I442*H442,2)</f>
        <v>0</v>
      </c>
      <c r="K442" s="194"/>
      <c r="L442" s="39"/>
      <c r="M442" s="195" t="s">
        <v>1</v>
      </c>
      <c r="N442" s="196" t="s">
        <v>42</v>
      </c>
      <c r="O442" s="71"/>
      <c r="P442" s="197">
        <f>O442*H442</f>
        <v>0</v>
      </c>
      <c r="Q442" s="197">
        <v>0</v>
      </c>
      <c r="R442" s="197">
        <f>Q442*H442</f>
        <v>0</v>
      </c>
      <c r="S442" s="197">
        <v>0</v>
      </c>
      <c r="T442" s="198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9" t="s">
        <v>159</v>
      </c>
      <c r="AT442" s="199" t="s">
        <v>155</v>
      </c>
      <c r="AU442" s="199" t="s">
        <v>87</v>
      </c>
      <c r="AY442" s="17" t="s">
        <v>152</v>
      </c>
      <c r="BE442" s="200">
        <f>IF(N442="základní",J442,0)</f>
        <v>0</v>
      </c>
      <c r="BF442" s="200">
        <f>IF(N442="snížená",J442,0)</f>
        <v>0</v>
      </c>
      <c r="BG442" s="200">
        <f>IF(N442="zákl. přenesená",J442,0)</f>
        <v>0</v>
      </c>
      <c r="BH442" s="200">
        <f>IF(N442="sníž. přenesená",J442,0)</f>
        <v>0</v>
      </c>
      <c r="BI442" s="200">
        <f>IF(N442="nulová",J442,0)</f>
        <v>0</v>
      </c>
      <c r="BJ442" s="17" t="s">
        <v>85</v>
      </c>
      <c r="BK442" s="200">
        <f>ROUND(I442*H442,2)</f>
        <v>0</v>
      </c>
      <c r="BL442" s="17" t="s">
        <v>159</v>
      </c>
      <c r="BM442" s="199" t="s">
        <v>2765</v>
      </c>
    </row>
    <row r="443" spans="1:65" s="2" customFormat="1" ht="16.5" customHeight="1">
      <c r="A443" s="34"/>
      <c r="B443" s="35"/>
      <c r="C443" s="187" t="s">
        <v>1181</v>
      </c>
      <c r="D443" s="187" t="s">
        <v>155</v>
      </c>
      <c r="E443" s="188" t="s">
        <v>4409</v>
      </c>
      <c r="F443" s="189" t="s">
        <v>4410</v>
      </c>
      <c r="G443" s="190" t="s">
        <v>804</v>
      </c>
      <c r="H443" s="191">
        <v>4</v>
      </c>
      <c r="I443" s="192"/>
      <c r="J443" s="193">
        <f>ROUND(I443*H443,2)</f>
        <v>0</v>
      </c>
      <c r="K443" s="194"/>
      <c r="L443" s="39"/>
      <c r="M443" s="195" t="s">
        <v>1</v>
      </c>
      <c r="N443" s="196" t="s">
        <v>42</v>
      </c>
      <c r="O443" s="71"/>
      <c r="P443" s="197">
        <f>O443*H443</f>
        <v>0</v>
      </c>
      <c r="Q443" s="197">
        <v>0</v>
      </c>
      <c r="R443" s="197">
        <f>Q443*H443</f>
        <v>0</v>
      </c>
      <c r="S443" s="197">
        <v>0</v>
      </c>
      <c r="T443" s="198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9" t="s">
        <v>159</v>
      </c>
      <c r="AT443" s="199" t="s">
        <v>155</v>
      </c>
      <c r="AU443" s="199" t="s">
        <v>87</v>
      </c>
      <c r="AY443" s="17" t="s">
        <v>152</v>
      </c>
      <c r="BE443" s="200">
        <f>IF(N443="základní",J443,0)</f>
        <v>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17" t="s">
        <v>85</v>
      </c>
      <c r="BK443" s="200">
        <f>ROUND(I443*H443,2)</f>
        <v>0</v>
      </c>
      <c r="BL443" s="17" t="s">
        <v>159</v>
      </c>
      <c r="BM443" s="199" t="s">
        <v>2774</v>
      </c>
    </row>
    <row r="444" spans="1:65" s="12" customFormat="1" ht="22.9" customHeight="1">
      <c r="B444" s="171"/>
      <c r="C444" s="172"/>
      <c r="D444" s="173" t="s">
        <v>76</v>
      </c>
      <c r="E444" s="185" t="s">
        <v>4411</v>
      </c>
      <c r="F444" s="185" t="s">
        <v>4412</v>
      </c>
      <c r="G444" s="172"/>
      <c r="H444" s="172"/>
      <c r="I444" s="175"/>
      <c r="J444" s="186">
        <f>BK444</f>
        <v>0</v>
      </c>
      <c r="K444" s="172"/>
      <c r="L444" s="177"/>
      <c r="M444" s="178"/>
      <c r="N444" s="179"/>
      <c r="O444" s="179"/>
      <c r="P444" s="180">
        <f>SUM(P445:P449)</f>
        <v>0</v>
      </c>
      <c r="Q444" s="179"/>
      <c r="R444" s="180">
        <f>SUM(R445:R449)</f>
        <v>0</v>
      </c>
      <c r="S444" s="179"/>
      <c r="T444" s="181">
        <f>SUM(T445:T449)</f>
        <v>0</v>
      </c>
      <c r="AR444" s="182" t="s">
        <v>85</v>
      </c>
      <c r="AT444" s="183" t="s">
        <v>76</v>
      </c>
      <c r="AU444" s="183" t="s">
        <v>85</v>
      </c>
      <c r="AY444" s="182" t="s">
        <v>152</v>
      </c>
      <c r="BK444" s="184">
        <f>SUM(BK445:BK449)</f>
        <v>0</v>
      </c>
    </row>
    <row r="445" spans="1:65" s="2" customFormat="1" ht="16.5" customHeight="1">
      <c r="A445" s="34"/>
      <c r="B445" s="35"/>
      <c r="C445" s="187" t="s">
        <v>1185</v>
      </c>
      <c r="D445" s="187" t="s">
        <v>155</v>
      </c>
      <c r="E445" s="188" t="s">
        <v>4413</v>
      </c>
      <c r="F445" s="189" t="s">
        <v>4414</v>
      </c>
      <c r="G445" s="190" t="s">
        <v>178</v>
      </c>
      <c r="H445" s="191">
        <v>1</v>
      </c>
      <c r="I445" s="192"/>
      <c r="J445" s="193">
        <f>ROUND(I445*H445,2)</f>
        <v>0</v>
      </c>
      <c r="K445" s="194"/>
      <c r="L445" s="39"/>
      <c r="M445" s="195" t="s">
        <v>1</v>
      </c>
      <c r="N445" s="196" t="s">
        <v>42</v>
      </c>
      <c r="O445" s="71"/>
      <c r="P445" s="197">
        <f>O445*H445</f>
        <v>0</v>
      </c>
      <c r="Q445" s="197">
        <v>0</v>
      </c>
      <c r="R445" s="197">
        <f>Q445*H445</f>
        <v>0</v>
      </c>
      <c r="S445" s="197">
        <v>0</v>
      </c>
      <c r="T445" s="19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9" t="s">
        <v>159</v>
      </c>
      <c r="AT445" s="199" t="s">
        <v>155</v>
      </c>
      <c r="AU445" s="199" t="s">
        <v>87</v>
      </c>
      <c r="AY445" s="17" t="s">
        <v>152</v>
      </c>
      <c r="BE445" s="200">
        <f>IF(N445="základní",J445,0)</f>
        <v>0</v>
      </c>
      <c r="BF445" s="200">
        <f>IF(N445="snížená",J445,0)</f>
        <v>0</v>
      </c>
      <c r="BG445" s="200">
        <f>IF(N445="zákl. přenesená",J445,0)</f>
        <v>0</v>
      </c>
      <c r="BH445" s="200">
        <f>IF(N445="sníž. přenesená",J445,0)</f>
        <v>0</v>
      </c>
      <c r="BI445" s="200">
        <f>IF(N445="nulová",J445,0)</f>
        <v>0</v>
      </c>
      <c r="BJ445" s="17" t="s">
        <v>85</v>
      </c>
      <c r="BK445" s="200">
        <f>ROUND(I445*H445,2)</f>
        <v>0</v>
      </c>
      <c r="BL445" s="17" t="s">
        <v>159</v>
      </c>
      <c r="BM445" s="199" t="s">
        <v>2782</v>
      </c>
    </row>
    <row r="446" spans="1:65" s="2" customFormat="1" ht="21.75" customHeight="1">
      <c r="A446" s="34"/>
      <c r="B446" s="35"/>
      <c r="C446" s="187" t="s">
        <v>1191</v>
      </c>
      <c r="D446" s="187" t="s">
        <v>155</v>
      </c>
      <c r="E446" s="188" t="s">
        <v>4415</v>
      </c>
      <c r="F446" s="189" t="s">
        <v>4416</v>
      </c>
      <c r="G446" s="190" t="s">
        <v>178</v>
      </c>
      <c r="H446" s="191">
        <v>1</v>
      </c>
      <c r="I446" s="192"/>
      <c r="J446" s="193">
        <f>ROUND(I446*H446,2)</f>
        <v>0</v>
      </c>
      <c r="K446" s="194"/>
      <c r="L446" s="39"/>
      <c r="M446" s="195" t="s">
        <v>1</v>
      </c>
      <c r="N446" s="196" t="s">
        <v>42</v>
      </c>
      <c r="O446" s="71"/>
      <c r="P446" s="197">
        <f>O446*H446</f>
        <v>0</v>
      </c>
      <c r="Q446" s="197">
        <v>0</v>
      </c>
      <c r="R446" s="197">
        <f>Q446*H446</f>
        <v>0</v>
      </c>
      <c r="S446" s="197">
        <v>0</v>
      </c>
      <c r="T446" s="198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9" t="s">
        <v>159</v>
      </c>
      <c r="AT446" s="199" t="s">
        <v>155</v>
      </c>
      <c r="AU446" s="199" t="s">
        <v>87</v>
      </c>
      <c r="AY446" s="17" t="s">
        <v>152</v>
      </c>
      <c r="BE446" s="200">
        <f>IF(N446="základní",J446,0)</f>
        <v>0</v>
      </c>
      <c r="BF446" s="200">
        <f>IF(N446="snížená",J446,0)</f>
        <v>0</v>
      </c>
      <c r="BG446" s="200">
        <f>IF(N446="zákl. přenesená",J446,0)</f>
        <v>0</v>
      </c>
      <c r="BH446" s="200">
        <f>IF(N446="sníž. přenesená",J446,0)</f>
        <v>0</v>
      </c>
      <c r="BI446" s="200">
        <f>IF(N446="nulová",J446,0)</f>
        <v>0</v>
      </c>
      <c r="BJ446" s="17" t="s">
        <v>85</v>
      </c>
      <c r="BK446" s="200">
        <f>ROUND(I446*H446,2)</f>
        <v>0</v>
      </c>
      <c r="BL446" s="17" t="s">
        <v>159</v>
      </c>
      <c r="BM446" s="199" t="s">
        <v>2792</v>
      </c>
    </row>
    <row r="447" spans="1:65" s="2" customFormat="1" ht="16.5" customHeight="1">
      <c r="A447" s="34"/>
      <c r="B447" s="35"/>
      <c r="C447" s="187" t="s">
        <v>1198</v>
      </c>
      <c r="D447" s="187" t="s">
        <v>155</v>
      </c>
      <c r="E447" s="188" t="s">
        <v>4417</v>
      </c>
      <c r="F447" s="189" t="s">
        <v>4418</v>
      </c>
      <c r="G447" s="190" t="s">
        <v>178</v>
      </c>
      <c r="H447" s="191">
        <v>1</v>
      </c>
      <c r="I447" s="192"/>
      <c r="J447" s="193">
        <f>ROUND(I447*H447,2)</f>
        <v>0</v>
      </c>
      <c r="K447" s="194"/>
      <c r="L447" s="39"/>
      <c r="M447" s="195" t="s">
        <v>1</v>
      </c>
      <c r="N447" s="196" t="s">
        <v>42</v>
      </c>
      <c r="O447" s="71"/>
      <c r="P447" s="197">
        <f>O447*H447</f>
        <v>0</v>
      </c>
      <c r="Q447" s="197">
        <v>0</v>
      </c>
      <c r="R447" s="197">
        <f>Q447*H447</f>
        <v>0</v>
      </c>
      <c r="S447" s="197">
        <v>0</v>
      </c>
      <c r="T447" s="19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9" t="s">
        <v>159</v>
      </c>
      <c r="AT447" s="199" t="s">
        <v>155</v>
      </c>
      <c r="AU447" s="199" t="s">
        <v>87</v>
      </c>
      <c r="AY447" s="17" t="s">
        <v>152</v>
      </c>
      <c r="BE447" s="200">
        <f>IF(N447="základní",J447,0)</f>
        <v>0</v>
      </c>
      <c r="BF447" s="200">
        <f>IF(N447="snížená",J447,0)</f>
        <v>0</v>
      </c>
      <c r="BG447" s="200">
        <f>IF(N447="zákl. přenesená",J447,0)</f>
        <v>0</v>
      </c>
      <c r="BH447" s="200">
        <f>IF(N447="sníž. přenesená",J447,0)</f>
        <v>0</v>
      </c>
      <c r="BI447" s="200">
        <f>IF(N447="nulová",J447,0)</f>
        <v>0</v>
      </c>
      <c r="BJ447" s="17" t="s">
        <v>85</v>
      </c>
      <c r="BK447" s="200">
        <f>ROUND(I447*H447,2)</f>
        <v>0</v>
      </c>
      <c r="BL447" s="17" t="s">
        <v>159</v>
      </c>
      <c r="BM447" s="199" t="s">
        <v>2804</v>
      </c>
    </row>
    <row r="448" spans="1:65" s="2" customFormat="1" ht="16.5" customHeight="1">
      <c r="A448" s="34"/>
      <c r="B448" s="35"/>
      <c r="C448" s="187" t="s">
        <v>1202</v>
      </c>
      <c r="D448" s="187" t="s">
        <v>155</v>
      </c>
      <c r="E448" s="188" t="s">
        <v>4419</v>
      </c>
      <c r="F448" s="189" t="s">
        <v>4420</v>
      </c>
      <c r="G448" s="190" t="s">
        <v>178</v>
      </c>
      <c r="H448" s="191">
        <v>1</v>
      </c>
      <c r="I448" s="192"/>
      <c r="J448" s="193">
        <f>ROUND(I448*H448,2)</f>
        <v>0</v>
      </c>
      <c r="K448" s="194"/>
      <c r="L448" s="39"/>
      <c r="M448" s="195" t="s">
        <v>1</v>
      </c>
      <c r="N448" s="196" t="s">
        <v>42</v>
      </c>
      <c r="O448" s="71"/>
      <c r="P448" s="197">
        <f>O448*H448</f>
        <v>0</v>
      </c>
      <c r="Q448" s="197">
        <v>0</v>
      </c>
      <c r="R448" s="197">
        <f>Q448*H448</f>
        <v>0</v>
      </c>
      <c r="S448" s="197">
        <v>0</v>
      </c>
      <c r="T448" s="198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99" t="s">
        <v>159</v>
      </c>
      <c r="AT448" s="199" t="s">
        <v>155</v>
      </c>
      <c r="AU448" s="199" t="s">
        <v>87</v>
      </c>
      <c r="AY448" s="17" t="s">
        <v>152</v>
      </c>
      <c r="BE448" s="200">
        <f>IF(N448="základní",J448,0)</f>
        <v>0</v>
      </c>
      <c r="BF448" s="200">
        <f>IF(N448="snížená",J448,0)</f>
        <v>0</v>
      </c>
      <c r="BG448" s="200">
        <f>IF(N448="zákl. přenesená",J448,0)</f>
        <v>0</v>
      </c>
      <c r="BH448" s="200">
        <f>IF(N448="sníž. přenesená",J448,0)</f>
        <v>0</v>
      </c>
      <c r="BI448" s="200">
        <f>IF(N448="nulová",J448,0)</f>
        <v>0</v>
      </c>
      <c r="BJ448" s="17" t="s">
        <v>85</v>
      </c>
      <c r="BK448" s="200">
        <f>ROUND(I448*H448,2)</f>
        <v>0</v>
      </c>
      <c r="BL448" s="17" t="s">
        <v>159</v>
      </c>
      <c r="BM448" s="199" t="s">
        <v>2812</v>
      </c>
    </row>
    <row r="449" spans="1:65" s="2" customFormat="1" ht="24.2" customHeight="1">
      <c r="A449" s="34"/>
      <c r="B449" s="35"/>
      <c r="C449" s="187" t="s">
        <v>1208</v>
      </c>
      <c r="D449" s="187" t="s">
        <v>155</v>
      </c>
      <c r="E449" s="188" t="s">
        <v>4421</v>
      </c>
      <c r="F449" s="189" t="s">
        <v>4422</v>
      </c>
      <c r="G449" s="190" t="s">
        <v>178</v>
      </c>
      <c r="H449" s="191">
        <v>1</v>
      </c>
      <c r="I449" s="192"/>
      <c r="J449" s="193">
        <f>ROUND(I449*H449,2)</f>
        <v>0</v>
      </c>
      <c r="K449" s="194"/>
      <c r="L449" s="39"/>
      <c r="M449" s="195" t="s">
        <v>1</v>
      </c>
      <c r="N449" s="196" t="s">
        <v>42</v>
      </c>
      <c r="O449" s="71"/>
      <c r="P449" s="197">
        <f>O449*H449</f>
        <v>0</v>
      </c>
      <c r="Q449" s="197">
        <v>0</v>
      </c>
      <c r="R449" s="197">
        <f>Q449*H449</f>
        <v>0</v>
      </c>
      <c r="S449" s="197">
        <v>0</v>
      </c>
      <c r="T449" s="198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9" t="s">
        <v>159</v>
      </c>
      <c r="AT449" s="199" t="s">
        <v>155</v>
      </c>
      <c r="AU449" s="199" t="s">
        <v>87</v>
      </c>
      <c r="AY449" s="17" t="s">
        <v>152</v>
      </c>
      <c r="BE449" s="200">
        <f>IF(N449="základní",J449,0)</f>
        <v>0</v>
      </c>
      <c r="BF449" s="200">
        <f>IF(N449="snížená",J449,0)</f>
        <v>0</v>
      </c>
      <c r="BG449" s="200">
        <f>IF(N449="zákl. přenesená",J449,0)</f>
        <v>0</v>
      </c>
      <c r="BH449" s="200">
        <f>IF(N449="sníž. přenesená",J449,0)</f>
        <v>0</v>
      </c>
      <c r="BI449" s="200">
        <f>IF(N449="nulová",J449,0)</f>
        <v>0</v>
      </c>
      <c r="BJ449" s="17" t="s">
        <v>85</v>
      </c>
      <c r="BK449" s="200">
        <f>ROUND(I449*H449,2)</f>
        <v>0</v>
      </c>
      <c r="BL449" s="17" t="s">
        <v>159</v>
      </c>
      <c r="BM449" s="199" t="s">
        <v>2820</v>
      </c>
    </row>
    <row r="450" spans="1:65" s="12" customFormat="1" ht="22.9" customHeight="1">
      <c r="B450" s="171"/>
      <c r="C450" s="172"/>
      <c r="D450" s="173" t="s">
        <v>76</v>
      </c>
      <c r="E450" s="185" t="s">
        <v>4423</v>
      </c>
      <c r="F450" s="185" t="s">
        <v>4424</v>
      </c>
      <c r="G450" s="172"/>
      <c r="H450" s="172"/>
      <c r="I450" s="175"/>
      <c r="J450" s="186">
        <f>BK450</f>
        <v>0</v>
      </c>
      <c r="K450" s="172"/>
      <c r="L450" s="177"/>
      <c r="M450" s="178"/>
      <c r="N450" s="179"/>
      <c r="O450" s="179"/>
      <c r="P450" s="180">
        <f>P451</f>
        <v>0</v>
      </c>
      <c r="Q450" s="179"/>
      <c r="R450" s="180">
        <f>R451</f>
        <v>0</v>
      </c>
      <c r="S450" s="179"/>
      <c r="T450" s="181">
        <f>T451</f>
        <v>0</v>
      </c>
      <c r="AR450" s="182" t="s">
        <v>85</v>
      </c>
      <c r="AT450" s="183" t="s">
        <v>76</v>
      </c>
      <c r="AU450" s="183" t="s">
        <v>85</v>
      </c>
      <c r="AY450" s="182" t="s">
        <v>152</v>
      </c>
      <c r="BK450" s="184">
        <f>BK451</f>
        <v>0</v>
      </c>
    </row>
    <row r="451" spans="1:65" s="2" customFormat="1" ht="16.5" customHeight="1">
      <c r="A451" s="34"/>
      <c r="B451" s="35"/>
      <c r="C451" s="187" t="s">
        <v>1214</v>
      </c>
      <c r="D451" s="187" t="s">
        <v>155</v>
      </c>
      <c r="E451" s="188" t="s">
        <v>4425</v>
      </c>
      <c r="F451" s="189" t="s">
        <v>4426</v>
      </c>
      <c r="G451" s="190" t="s">
        <v>2168</v>
      </c>
      <c r="H451" s="191">
        <v>3</v>
      </c>
      <c r="I451" s="192"/>
      <c r="J451" s="193">
        <f>ROUND(I451*H451,2)</f>
        <v>0</v>
      </c>
      <c r="K451" s="194"/>
      <c r="L451" s="39"/>
      <c r="M451" s="195" t="s">
        <v>1</v>
      </c>
      <c r="N451" s="196" t="s">
        <v>42</v>
      </c>
      <c r="O451" s="71"/>
      <c r="P451" s="197">
        <f>O451*H451</f>
        <v>0</v>
      </c>
      <c r="Q451" s="197">
        <v>0</v>
      </c>
      <c r="R451" s="197">
        <f>Q451*H451</f>
        <v>0</v>
      </c>
      <c r="S451" s="197">
        <v>0</v>
      </c>
      <c r="T451" s="198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99" t="s">
        <v>159</v>
      </c>
      <c r="AT451" s="199" t="s">
        <v>155</v>
      </c>
      <c r="AU451" s="199" t="s">
        <v>87</v>
      </c>
      <c r="AY451" s="17" t="s">
        <v>152</v>
      </c>
      <c r="BE451" s="200">
        <f>IF(N451="základní",J451,0)</f>
        <v>0</v>
      </c>
      <c r="BF451" s="200">
        <f>IF(N451="snížená",J451,0)</f>
        <v>0</v>
      </c>
      <c r="BG451" s="200">
        <f>IF(N451="zákl. přenesená",J451,0)</f>
        <v>0</v>
      </c>
      <c r="BH451" s="200">
        <f>IF(N451="sníž. přenesená",J451,0)</f>
        <v>0</v>
      </c>
      <c r="BI451" s="200">
        <f>IF(N451="nulová",J451,0)</f>
        <v>0</v>
      </c>
      <c r="BJ451" s="17" t="s">
        <v>85</v>
      </c>
      <c r="BK451" s="200">
        <f>ROUND(I451*H451,2)</f>
        <v>0</v>
      </c>
      <c r="BL451" s="17" t="s">
        <v>159</v>
      </c>
      <c r="BM451" s="199" t="s">
        <v>2830</v>
      </c>
    </row>
    <row r="452" spans="1:65" s="12" customFormat="1" ht="22.9" customHeight="1">
      <c r="B452" s="171"/>
      <c r="C452" s="172"/>
      <c r="D452" s="173" t="s">
        <v>76</v>
      </c>
      <c r="E452" s="185" t="s">
        <v>4427</v>
      </c>
      <c r="F452" s="185" t="s">
        <v>4428</v>
      </c>
      <c r="G452" s="172"/>
      <c r="H452" s="172"/>
      <c r="I452" s="175"/>
      <c r="J452" s="186">
        <f>BK452</f>
        <v>0</v>
      </c>
      <c r="K452" s="172"/>
      <c r="L452" s="177"/>
      <c r="M452" s="178"/>
      <c r="N452" s="179"/>
      <c r="O452" s="179"/>
      <c r="P452" s="180">
        <f>SUM(P453:P456)</f>
        <v>0</v>
      </c>
      <c r="Q452" s="179"/>
      <c r="R452" s="180">
        <f>SUM(R453:R456)</f>
        <v>0</v>
      </c>
      <c r="S452" s="179"/>
      <c r="T452" s="181">
        <f>SUM(T453:T456)</f>
        <v>0</v>
      </c>
      <c r="AR452" s="182" t="s">
        <v>85</v>
      </c>
      <c r="AT452" s="183" t="s">
        <v>76</v>
      </c>
      <c r="AU452" s="183" t="s">
        <v>85</v>
      </c>
      <c r="AY452" s="182" t="s">
        <v>152</v>
      </c>
      <c r="BK452" s="184">
        <f>SUM(BK453:BK456)</f>
        <v>0</v>
      </c>
    </row>
    <row r="453" spans="1:65" s="2" customFormat="1" ht="16.5" customHeight="1">
      <c r="A453" s="34"/>
      <c r="B453" s="35"/>
      <c r="C453" s="187" t="s">
        <v>1219</v>
      </c>
      <c r="D453" s="187" t="s">
        <v>155</v>
      </c>
      <c r="E453" s="188" t="s">
        <v>4429</v>
      </c>
      <c r="F453" s="189" t="s">
        <v>4430</v>
      </c>
      <c r="G453" s="190" t="s">
        <v>2168</v>
      </c>
      <c r="H453" s="191">
        <v>80</v>
      </c>
      <c r="I453" s="192"/>
      <c r="J453" s="193">
        <f>ROUND(I453*H453,2)</f>
        <v>0</v>
      </c>
      <c r="K453" s="194"/>
      <c r="L453" s="39"/>
      <c r="M453" s="195" t="s">
        <v>1</v>
      </c>
      <c r="N453" s="196" t="s">
        <v>42</v>
      </c>
      <c r="O453" s="71"/>
      <c r="P453" s="197">
        <f>O453*H453</f>
        <v>0</v>
      </c>
      <c r="Q453" s="197">
        <v>0</v>
      </c>
      <c r="R453" s="197">
        <f>Q453*H453</f>
        <v>0</v>
      </c>
      <c r="S453" s="197">
        <v>0</v>
      </c>
      <c r="T453" s="19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9" t="s">
        <v>159</v>
      </c>
      <c r="AT453" s="199" t="s">
        <v>155</v>
      </c>
      <c r="AU453" s="199" t="s">
        <v>87</v>
      </c>
      <c r="AY453" s="17" t="s">
        <v>152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7" t="s">
        <v>85</v>
      </c>
      <c r="BK453" s="200">
        <f>ROUND(I453*H453,2)</f>
        <v>0</v>
      </c>
      <c r="BL453" s="17" t="s">
        <v>159</v>
      </c>
      <c r="BM453" s="199" t="s">
        <v>2840</v>
      </c>
    </row>
    <row r="454" spans="1:65" s="2" customFormat="1" ht="16.5" customHeight="1">
      <c r="A454" s="34"/>
      <c r="B454" s="35"/>
      <c r="C454" s="187" t="s">
        <v>1223</v>
      </c>
      <c r="D454" s="187" t="s">
        <v>155</v>
      </c>
      <c r="E454" s="188" t="s">
        <v>4431</v>
      </c>
      <c r="F454" s="189" t="s">
        <v>4432</v>
      </c>
      <c r="G454" s="190" t="s">
        <v>2168</v>
      </c>
      <c r="H454" s="191">
        <v>60</v>
      </c>
      <c r="I454" s="192"/>
      <c r="J454" s="193">
        <f>ROUND(I454*H454,2)</f>
        <v>0</v>
      </c>
      <c r="K454" s="194"/>
      <c r="L454" s="39"/>
      <c r="M454" s="195" t="s">
        <v>1</v>
      </c>
      <c r="N454" s="196" t="s">
        <v>42</v>
      </c>
      <c r="O454" s="71"/>
      <c r="P454" s="197">
        <f>O454*H454</f>
        <v>0</v>
      </c>
      <c r="Q454" s="197">
        <v>0</v>
      </c>
      <c r="R454" s="197">
        <f>Q454*H454</f>
        <v>0</v>
      </c>
      <c r="S454" s="197">
        <v>0</v>
      </c>
      <c r="T454" s="198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99" t="s">
        <v>159</v>
      </c>
      <c r="AT454" s="199" t="s">
        <v>155</v>
      </c>
      <c r="AU454" s="199" t="s">
        <v>87</v>
      </c>
      <c r="AY454" s="17" t="s">
        <v>152</v>
      </c>
      <c r="BE454" s="200">
        <f>IF(N454="základní",J454,0)</f>
        <v>0</v>
      </c>
      <c r="BF454" s="200">
        <f>IF(N454="snížená",J454,0)</f>
        <v>0</v>
      </c>
      <c r="BG454" s="200">
        <f>IF(N454="zákl. přenesená",J454,0)</f>
        <v>0</v>
      </c>
      <c r="BH454" s="200">
        <f>IF(N454="sníž. přenesená",J454,0)</f>
        <v>0</v>
      </c>
      <c r="BI454" s="200">
        <f>IF(N454="nulová",J454,0)</f>
        <v>0</v>
      </c>
      <c r="BJ454" s="17" t="s">
        <v>85</v>
      </c>
      <c r="BK454" s="200">
        <f>ROUND(I454*H454,2)</f>
        <v>0</v>
      </c>
      <c r="BL454" s="17" t="s">
        <v>159</v>
      </c>
      <c r="BM454" s="199" t="s">
        <v>2848</v>
      </c>
    </row>
    <row r="455" spans="1:65" s="2" customFormat="1" ht="16.5" customHeight="1">
      <c r="A455" s="34"/>
      <c r="B455" s="35"/>
      <c r="C455" s="187" t="s">
        <v>1228</v>
      </c>
      <c r="D455" s="187" t="s">
        <v>155</v>
      </c>
      <c r="E455" s="188" t="s">
        <v>4433</v>
      </c>
      <c r="F455" s="189" t="s">
        <v>4434</v>
      </c>
      <c r="G455" s="190" t="s">
        <v>2168</v>
      </c>
      <c r="H455" s="191">
        <v>20</v>
      </c>
      <c r="I455" s="192"/>
      <c r="J455" s="193">
        <f>ROUND(I455*H455,2)</f>
        <v>0</v>
      </c>
      <c r="K455" s="194"/>
      <c r="L455" s="39"/>
      <c r="M455" s="195" t="s">
        <v>1</v>
      </c>
      <c r="N455" s="196" t="s">
        <v>42</v>
      </c>
      <c r="O455" s="71"/>
      <c r="P455" s="197">
        <f>O455*H455</f>
        <v>0</v>
      </c>
      <c r="Q455" s="197">
        <v>0</v>
      </c>
      <c r="R455" s="197">
        <f>Q455*H455</f>
        <v>0</v>
      </c>
      <c r="S455" s="197">
        <v>0</v>
      </c>
      <c r="T455" s="198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99" t="s">
        <v>159</v>
      </c>
      <c r="AT455" s="199" t="s">
        <v>155</v>
      </c>
      <c r="AU455" s="199" t="s">
        <v>87</v>
      </c>
      <c r="AY455" s="17" t="s">
        <v>152</v>
      </c>
      <c r="BE455" s="200">
        <f>IF(N455="základní",J455,0)</f>
        <v>0</v>
      </c>
      <c r="BF455" s="200">
        <f>IF(N455="snížená",J455,0)</f>
        <v>0</v>
      </c>
      <c r="BG455" s="200">
        <f>IF(N455="zákl. přenesená",J455,0)</f>
        <v>0</v>
      </c>
      <c r="BH455" s="200">
        <f>IF(N455="sníž. přenesená",J455,0)</f>
        <v>0</v>
      </c>
      <c r="BI455" s="200">
        <f>IF(N455="nulová",J455,0)</f>
        <v>0</v>
      </c>
      <c r="BJ455" s="17" t="s">
        <v>85</v>
      </c>
      <c r="BK455" s="200">
        <f>ROUND(I455*H455,2)</f>
        <v>0</v>
      </c>
      <c r="BL455" s="17" t="s">
        <v>159</v>
      </c>
      <c r="BM455" s="199" t="s">
        <v>2856</v>
      </c>
    </row>
    <row r="456" spans="1:65" s="2" customFormat="1" ht="16.5" customHeight="1">
      <c r="A456" s="34"/>
      <c r="B456" s="35"/>
      <c r="C456" s="187" t="s">
        <v>1232</v>
      </c>
      <c r="D456" s="187" t="s">
        <v>155</v>
      </c>
      <c r="E456" s="188" t="s">
        <v>4435</v>
      </c>
      <c r="F456" s="189" t="s">
        <v>4436</v>
      </c>
      <c r="G456" s="190" t="s">
        <v>2168</v>
      </c>
      <c r="H456" s="191">
        <v>50</v>
      </c>
      <c r="I456" s="192"/>
      <c r="J456" s="193">
        <f>ROUND(I456*H456,2)</f>
        <v>0</v>
      </c>
      <c r="K456" s="194"/>
      <c r="L456" s="39"/>
      <c r="M456" s="195" t="s">
        <v>1</v>
      </c>
      <c r="N456" s="196" t="s">
        <v>42</v>
      </c>
      <c r="O456" s="71"/>
      <c r="P456" s="197">
        <f>O456*H456</f>
        <v>0</v>
      </c>
      <c r="Q456" s="197">
        <v>0</v>
      </c>
      <c r="R456" s="197">
        <f>Q456*H456</f>
        <v>0</v>
      </c>
      <c r="S456" s="197">
        <v>0</v>
      </c>
      <c r="T456" s="198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99" t="s">
        <v>159</v>
      </c>
      <c r="AT456" s="199" t="s">
        <v>155</v>
      </c>
      <c r="AU456" s="199" t="s">
        <v>87</v>
      </c>
      <c r="AY456" s="17" t="s">
        <v>152</v>
      </c>
      <c r="BE456" s="200">
        <f>IF(N456="základní",J456,0)</f>
        <v>0</v>
      </c>
      <c r="BF456" s="200">
        <f>IF(N456="snížená",J456,0)</f>
        <v>0</v>
      </c>
      <c r="BG456" s="200">
        <f>IF(N456="zákl. přenesená",J456,0)</f>
        <v>0</v>
      </c>
      <c r="BH456" s="200">
        <f>IF(N456="sníž. přenesená",J456,0)</f>
        <v>0</v>
      </c>
      <c r="BI456" s="200">
        <f>IF(N456="nulová",J456,0)</f>
        <v>0</v>
      </c>
      <c r="BJ456" s="17" t="s">
        <v>85</v>
      </c>
      <c r="BK456" s="200">
        <f>ROUND(I456*H456,2)</f>
        <v>0</v>
      </c>
      <c r="BL456" s="17" t="s">
        <v>159</v>
      </c>
      <c r="BM456" s="199" t="s">
        <v>2864</v>
      </c>
    </row>
    <row r="457" spans="1:65" s="12" customFormat="1" ht="22.9" customHeight="1">
      <c r="B457" s="171"/>
      <c r="C457" s="172"/>
      <c r="D457" s="173" t="s">
        <v>76</v>
      </c>
      <c r="E457" s="185" t="s">
        <v>4437</v>
      </c>
      <c r="F457" s="185" t="s">
        <v>4438</v>
      </c>
      <c r="G457" s="172"/>
      <c r="H457" s="172"/>
      <c r="I457" s="175"/>
      <c r="J457" s="186">
        <f>BK457</f>
        <v>0</v>
      </c>
      <c r="K457" s="172"/>
      <c r="L457" s="177"/>
      <c r="M457" s="178"/>
      <c r="N457" s="179"/>
      <c r="O457" s="179"/>
      <c r="P457" s="180">
        <f>SUM(P458:P460)</f>
        <v>0</v>
      </c>
      <c r="Q457" s="179"/>
      <c r="R457" s="180">
        <f>SUM(R458:R460)</f>
        <v>0</v>
      </c>
      <c r="S457" s="179"/>
      <c r="T457" s="181">
        <f>SUM(T458:T460)</f>
        <v>0</v>
      </c>
      <c r="AR457" s="182" t="s">
        <v>85</v>
      </c>
      <c r="AT457" s="183" t="s">
        <v>76</v>
      </c>
      <c r="AU457" s="183" t="s">
        <v>85</v>
      </c>
      <c r="AY457" s="182" t="s">
        <v>152</v>
      </c>
      <c r="BK457" s="184">
        <f>SUM(BK458:BK460)</f>
        <v>0</v>
      </c>
    </row>
    <row r="458" spans="1:65" s="2" customFormat="1" ht="21.75" customHeight="1">
      <c r="A458" s="34"/>
      <c r="B458" s="35"/>
      <c r="C458" s="187" t="s">
        <v>1236</v>
      </c>
      <c r="D458" s="187" t="s">
        <v>155</v>
      </c>
      <c r="E458" s="188" t="s">
        <v>4439</v>
      </c>
      <c r="F458" s="189" t="s">
        <v>4440</v>
      </c>
      <c r="G458" s="190" t="s">
        <v>178</v>
      </c>
      <c r="H458" s="191">
        <v>1</v>
      </c>
      <c r="I458" s="192"/>
      <c r="J458" s="193">
        <f>ROUND(I458*H458,2)</f>
        <v>0</v>
      </c>
      <c r="K458" s="194"/>
      <c r="L458" s="39"/>
      <c r="M458" s="195" t="s">
        <v>1</v>
      </c>
      <c r="N458" s="196" t="s">
        <v>42</v>
      </c>
      <c r="O458" s="71"/>
      <c r="P458" s="197">
        <f>O458*H458</f>
        <v>0</v>
      </c>
      <c r="Q458" s="197">
        <v>0</v>
      </c>
      <c r="R458" s="197">
        <f>Q458*H458</f>
        <v>0</v>
      </c>
      <c r="S458" s="197">
        <v>0</v>
      </c>
      <c r="T458" s="198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99" t="s">
        <v>159</v>
      </c>
      <c r="AT458" s="199" t="s">
        <v>155</v>
      </c>
      <c r="AU458" s="199" t="s">
        <v>87</v>
      </c>
      <c r="AY458" s="17" t="s">
        <v>152</v>
      </c>
      <c r="BE458" s="200">
        <f>IF(N458="základní",J458,0)</f>
        <v>0</v>
      </c>
      <c r="BF458" s="200">
        <f>IF(N458="snížená",J458,0)</f>
        <v>0</v>
      </c>
      <c r="BG458" s="200">
        <f>IF(N458="zákl. přenesená",J458,0)</f>
        <v>0</v>
      </c>
      <c r="BH458" s="200">
        <f>IF(N458="sníž. přenesená",J458,0)</f>
        <v>0</v>
      </c>
      <c r="BI458" s="200">
        <f>IF(N458="nulová",J458,0)</f>
        <v>0</v>
      </c>
      <c r="BJ458" s="17" t="s">
        <v>85</v>
      </c>
      <c r="BK458" s="200">
        <f>ROUND(I458*H458,2)</f>
        <v>0</v>
      </c>
      <c r="BL458" s="17" t="s">
        <v>159</v>
      </c>
      <c r="BM458" s="199" t="s">
        <v>2875</v>
      </c>
    </row>
    <row r="459" spans="1:65" s="2" customFormat="1" ht="16.5" customHeight="1">
      <c r="A459" s="34"/>
      <c r="B459" s="35"/>
      <c r="C459" s="187" t="s">
        <v>1240</v>
      </c>
      <c r="D459" s="187" t="s">
        <v>155</v>
      </c>
      <c r="E459" s="188" t="s">
        <v>4441</v>
      </c>
      <c r="F459" s="189" t="s">
        <v>4442</v>
      </c>
      <c r="G459" s="190" t="s">
        <v>2168</v>
      </c>
      <c r="H459" s="191">
        <v>6</v>
      </c>
      <c r="I459" s="192"/>
      <c r="J459" s="193">
        <f>ROUND(I459*H459,2)</f>
        <v>0</v>
      </c>
      <c r="K459" s="194"/>
      <c r="L459" s="39"/>
      <c r="M459" s="195" t="s">
        <v>1</v>
      </c>
      <c r="N459" s="196" t="s">
        <v>42</v>
      </c>
      <c r="O459" s="71"/>
      <c r="P459" s="197">
        <f>O459*H459</f>
        <v>0</v>
      </c>
      <c r="Q459" s="197">
        <v>0</v>
      </c>
      <c r="R459" s="197">
        <f>Q459*H459</f>
        <v>0</v>
      </c>
      <c r="S459" s="197">
        <v>0</v>
      </c>
      <c r="T459" s="198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9" t="s">
        <v>159</v>
      </c>
      <c r="AT459" s="199" t="s">
        <v>155</v>
      </c>
      <c r="AU459" s="199" t="s">
        <v>87</v>
      </c>
      <c r="AY459" s="17" t="s">
        <v>152</v>
      </c>
      <c r="BE459" s="200">
        <f>IF(N459="základní",J459,0)</f>
        <v>0</v>
      </c>
      <c r="BF459" s="200">
        <f>IF(N459="snížená",J459,0)</f>
        <v>0</v>
      </c>
      <c r="BG459" s="200">
        <f>IF(N459="zákl. přenesená",J459,0)</f>
        <v>0</v>
      </c>
      <c r="BH459" s="200">
        <f>IF(N459="sníž. přenesená",J459,0)</f>
        <v>0</v>
      </c>
      <c r="BI459" s="200">
        <f>IF(N459="nulová",J459,0)</f>
        <v>0</v>
      </c>
      <c r="BJ459" s="17" t="s">
        <v>85</v>
      </c>
      <c r="BK459" s="200">
        <f>ROUND(I459*H459,2)</f>
        <v>0</v>
      </c>
      <c r="BL459" s="17" t="s">
        <v>159</v>
      </c>
      <c r="BM459" s="199" t="s">
        <v>2884</v>
      </c>
    </row>
    <row r="460" spans="1:65" s="2" customFormat="1" ht="16.5" customHeight="1">
      <c r="A460" s="34"/>
      <c r="B460" s="35"/>
      <c r="C460" s="187" t="s">
        <v>1244</v>
      </c>
      <c r="D460" s="187" t="s">
        <v>155</v>
      </c>
      <c r="E460" s="188" t="s">
        <v>4443</v>
      </c>
      <c r="F460" s="189" t="s">
        <v>4444</v>
      </c>
      <c r="G460" s="190" t="s">
        <v>178</v>
      </c>
      <c r="H460" s="191">
        <v>1</v>
      </c>
      <c r="I460" s="192"/>
      <c r="J460" s="193">
        <f>ROUND(I460*H460,2)</f>
        <v>0</v>
      </c>
      <c r="K460" s="194"/>
      <c r="L460" s="39"/>
      <c r="M460" s="195" t="s">
        <v>1</v>
      </c>
      <c r="N460" s="196" t="s">
        <v>42</v>
      </c>
      <c r="O460" s="71"/>
      <c r="P460" s="197">
        <f>O460*H460</f>
        <v>0</v>
      </c>
      <c r="Q460" s="197">
        <v>0</v>
      </c>
      <c r="R460" s="197">
        <f>Q460*H460</f>
        <v>0</v>
      </c>
      <c r="S460" s="197">
        <v>0</v>
      </c>
      <c r="T460" s="198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99" t="s">
        <v>159</v>
      </c>
      <c r="AT460" s="199" t="s">
        <v>155</v>
      </c>
      <c r="AU460" s="199" t="s">
        <v>87</v>
      </c>
      <c r="AY460" s="17" t="s">
        <v>152</v>
      </c>
      <c r="BE460" s="200">
        <f>IF(N460="základní",J460,0)</f>
        <v>0</v>
      </c>
      <c r="BF460" s="200">
        <f>IF(N460="snížená",J460,0)</f>
        <v>0</v>
      </c>
      <c r="BG460" s="200">
        <f>IF(N460="zákl. přenesená",J460,0)</f>
        <v>0</v>
      </c>
      <c r="BH460" s="200">
        <f>IF(N460="sníž. přenesená",J460,0)</f>
        <v>0</v>
      </c>
      <c r="BI460" s="200">
        <f>IF(N460="nulová",J460,0)</f>
        <v>0</v>
      </c>
      <c r="BJ460" s="17" t="s">
        <v>85</v>
      </c>
      <c r="BK460" s="200">
        <f>ROUND(I460*H460,2)</f>
        <v>0</v>
      </c>
      <c r="BL460" s="17" t="s">
        <v>159</v>
      </c>
      <c r="BM460" s="199" t="s">
        <v>2892</v>
      </c>
    </row>
    <row r="461" spans="1:65" s="12" customFormat="1" ht="25.9" customHeight="1">
      <c r="B461" s="171"/>
      <c r="C461" s="172"/>
      <c r="D461" s="173" t="s">
        <v>76</v>
      </c>
      <c r="E461" s="174" t="s">
        <v>4445</v>
      </c>
      <c r="F461" s="174" t="s">
        <v>4446</v>
      </c>
      <c r="G461" s="172"/>
      <c r="H461" s="172"/>
      <c r="I461" s="175"/>
      <c r="J461" s="176">
        <f>BK461</f>
        <v>0</v>
      </c>
      <c r="K461" s="172"/>
      <c r="L461" s="177"/>
      <c r="M461" s="178"/>
      <c r="N461" s="179"/>
      <c r="O461" s="179"/>
      <c r="P461" s="180">
        <f>P462+P465+P468+P471+P478+P481+P486+P488</f>
        <v>0</v>
      </c>
      <c r="Q461" s="179"/>
      <c r="R461" s="180">
        <f>R462+R465+R468+R471+R478+R481+R486+R488</f>
        <v>0</v>
      </c>
      <c r="S461" s="179"/>
      <c r="T461" s="181">
        <f>T462+T465+T468+T471+T478+T481+T486+T488</f>
        <v>0</v>
      </c>
      <c r="AR461" s="182" t="s">
        <v>85</v>
      </c>
      <c r="AT461" s="183" t="s">
        <v>76</v>
      </c>
      <c r="AU461" s="183" t="s">
        <v>77</v>
      </c>
      <c r="AY461" s="182" t="s">
        <v>152</v>
      </c>
      <c r="BK461" s="184">
        <f>BK462+BK465+BK468+BK471+BK478+BK481+BK486+BK488</f>
        <v>0</v>
      </c>
    </row>
    <row r="462" spans="1:65" s="12" customFormat="1" ht="22.9" customHeight="1">
      <c r="B462" s="171"/>
      <c r="C462" s="172"/>
      <c r="D462" s="173" t="s">
        <v>76</v>
      </c>
      <c r="E462" s="185" t="s">
        <v>4447</v>
      </c>
      <c r="F462" s="185" t="s">
        <v>4448</v>
      </c>
      <c r="G462" s="172"/>
      <c r="H462" s="172"/>
      <c r="I462" s="175"/>
      <c r="J462" s="186">
        <f>BK462</f>
        <v>0</v>
      </c>
      <c r="K462" s="172"/>
      <c r="L462" s="177"/>
      <c r="M462" s="178"/>
      <c r="N462" s="179"/>
      <c r="O462" s="179"/>
      <c r="P462" s="180">
        <f>SUM(P463:P464)</f>
        <v>0</v>
      </c>
      <c r="Q462" s="179"/>
      <c r="R462" s="180">
        <f>SUM(R463:R464)</f>
        <v>0</v>
      </c>
      <c r="S462" s="179"/>
      <c r="T462" s="181">
        <f>SUM(T463:T464)</f>
        <v>0</v>
      </c>
      <c r="AR462" s="182" t="s">
        <v>85</v>
      </c>
      <c r="AT462" s="183" t="s">
        <v>76</v>
      </c>
      <c r="AU462" s="183" t="s">
        <v>85</v>
      </c>
      <c r="AY462" s="182" t="s">
        <v>152</v>
      </c>
      <c r="BK462" s="184">
        <f>SUM(BK463:BK464)</f>
        <v>0</v>
      </c>
    </row>
    <row r="463" spans="1:65" s="2" customFormat="1" ht="16.5" customHeight="1">
      <c r="A463" s="34"/>
      <c r="B463" s="35"/>
      <c r="C463" s="187" t="s">
        <v>2189</v>
      </c>
      <c r="D463" s="187" t="s">
        <v>155</v>
      </c>
      <c r="E463" s="188" t="s">
        <v>4449</v>
      </c>
      <c r="F463" s="189" t="s">
        <v>4450</v>
      </c>
      <c r="G463" s="190" t="s">
        <v>198</v>
      </c>
      <c r="H463" s="191">
        <v>70</v>
      </c>
      <c r="I463" s="192"/>
      <c r="J463" s="193">
        <f>ROUND(I463*H463,2)</f>
        <v>0</v>
      </c>
      <c r="K463" s="194"/>
      <c r="L463" s="39"/>
      <c r="M463" s="195" t="s">
        <v>1</v>
      </c>
      <c r="N463" s="196" t="s">
        <v>42</v>
      </c>
      <c r="O463" s="71"/>
      <c r="P463" s="197">
        <f>O463*H463</f>
        <v>0</v>
      </c>
      <c r="Q463" s="197">
        <v>0</v>
      </c>
      <c r="R463" s="197">
        <f>Q463*H463</f>
        <v>0</v>
      </c>
      <c r="S463" s="197">
        <v>0</v>
      </c>
      <c r="T463" s="19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9" t="s">
        <v>159</v>
      </c>
      <c r="AT463" s="199" t="s">
        <v>155</v>
      </c>
      <c r="AU463" s="199" t="s">
        <v>87</v>
      </c>
      <c r="AY463" s="17" t="s">
        <v>152</v>
      </c>
      <c r="BE463" s="200">
        <f>IF(N463="základní",J463,0)</f>
        <v>0</v>
      </c>
      <c r="BF463" s="200">
        <f>IF(N463="snížená",J463,0)</f>
        <v>0</v>
      </c>
      <c r="BG463" s="200">
        <f>IF(N463="zákl. přenesená",J463,0)</f>
        <v>0</v>
      </c>
      <c r="BH463" s="200">
        <f>IF(N463="sníž. přenesená",J463,0)</f>
        <v>0</v>
      </c>
      <c r="BI463" s="200">
        <f>IF(N463="nulová",J463,0)</f>
        <v>0</v>
      </c>
      <c r="BJ463" s="17" t="s">
        <v>85</v>
      </c>
      <c r="BK463" s="200">
        <f>ROUND(I463*H463,2)</f>
        <v>0</v>
      </c>
      <c r="BL463" s="17" t="s">
        <v>159</v>
      </c>
      <c r="BM463" s="199" t="s">
        <v>2900</v>
      </c>
    </row>
    <row r="464" spans="1:65" s="2" customFormat="1" ht="16.5" customHeight="1">
      <c r="A464" s="34"/>
      <c r="B464" s="35"/>
      <c r="C464" s="187" t="s">
        <v>2195</v>
      </c>
      <c r="D464" s="187" t="s">
        <v>155</v>
      </c>
      <c r="E464" s="188" t="s">
        <v>4451</v>
      </c>
      <c r="F464" s="189" t="s">
        <v>4452</v>
      </c>
      <c r="G464" s="190" t="s">
        <v>198</v>
      </c>
      <c r="H464" s="191">
        <v>190</v>
      </c>
      <c r="I464" s="192"/>
      <c r="J464" s="193">
        <f>ROUND(I464*H464,2)</f>
        <v>0</v>
      </c>
      <c r="K464" s="194"/>
      <c r="L464" s="39"/>
      <c r="M464" s="195" t="s">
        <v>1</v>
      </c>
      <c r="N464" s="196" t="s">
        <v>42</v>
      </c>
      <c r="O464" s="71"/>
      <c r="P464" s="197">
        <f>O464*H464</f>
        <v>0</v>
      </c>
      <c r="Q464" s="197">
        <v>0</v>
      </c>
      <c r="R464" s="197">
        <f>Q464*H464</f>
        <v>0</v>
      </c>
      <c r="S464" s="197">
        <v>0</v>
      </c>
      <c r="T464" s="198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99" t="s">
        <v>159</v>
      </c>
      <c r="AT464" s="199" t="s">
        <v>155</v>
      </c>
      <c r="AU464" s="199" t="s">
        <v>87</v>
      </c>
      <c r="AY464" s="17" t="s">
        <v>152</v>
      </c>
      <c r="BE464" s="200">
        <f>IF(N464="základní",J464,0)</f>
        <v>0</v>
      </c>
      <c r="BF464" s="200">
        <f>IF(N464="snížená",J464,0)</f>
        <v>0</v>
      </c>
      <c r="BG464" s="200">
        <f>IF(N464="zákl. přenesená",J464,0)</f>
        <v>0</v>
      </c>
      <c r="BH464" s="200">
        <f>IF(N464="sníž. přenesená",J464,0)</f>
        <v>0</v>
      </c>
      <c r="BI464" s="200">
        <f>IF(N464="nulová",J464,0)</f>
        <v>0</v>
      </c>
      <c r="BJ464" s="17" t="s">
        <v>85</v>
      </c>
      <c r="BK464" s="200">
        <f>ROUND(I464*H464,2)</f>
        <v>0</v>
      </c>
      <c r="BL464" s="17" t="s">
        <v>159</v>
      </c>
      <c r="BM464" s="199" t="s">
        <v>2910</v>
      </c>
    </row>
    <row r="465" spans="1:65" s="12" customFormat="1" ht="22.9" customHeight="1">
      <c r="B465" s="171"/>
      <c r="C465" s="172"/>
      <c r="D465" s="173" t="s">
        <v>76</v>
      </c>
      <c r="E465" s="185" t="s">
        <v>4453</v>
      </c>
      <c r="F465" s="185" t="s">
        <v>4454</v>
      </c>
      <c r="G465" s="172"/>
      <c r="H465" s="172"/>
      <c r="I465" s="175"/>
      <c r="J465" s="186">
        <f>BK465</f>
        <v>0</v>
      </c>
      <c r="K465" s="172"/>
      <c r="L465" s="177"/>
      <c r="M465" s="178"/>
      <c r="N465" s="179"/>
      <c r="O465" s="179"/>
      <c r="P465" s="180">
        <f>SUM(P466:P467)</f>
        <v>0</v>
      </c>
      <c r="Q465" s="179"/>
      <c r="R465" s="180">
        <f>SUM(R466:R467)</f>
        <v>0</v>
      </c>
      <c r="S465" s="179"/>
      <c r="T465" s="181">
        <f>SUM(T466:T467)</f>
        <v>0</v>
      </c>
      <c r="AR465" s="182" t="s">
        <v>85</v>
      </c>
      <c r="AT465" s="183" t="s">
        <v>76</v>
      </c>
      <c r="AU465" s="183" t="s">
        <v>85</v>
      </c>
      <c r="AY465" s="182" t="s">
        <v>152</v>
      </c>
      <c r="BK465" s="184">
        <f>SUM(BK466:BK467)</f>
        <v>0</v>
      </c>
    </row>
    <row r="466" spans="1:65" s="2" customFormat="1" ht="16.5" customHeight="1">
      <c r="A466" s="34"/>
      <c r="B466" s="35"/>
      <c r="C466" s="187" t="s">
        <v>2201</v>
      </c>
      <c r="D466" s="187" t="s">
        <v>155</v>
      </c>
      <c r="E466" s="188" t="s">
        <v>4455</v>
      </c>
      <c r="F466" s="189" t="s">
        <v>4456</v>
      </c>
      <c r="G466" s="190" t="s">
        <v>804</v>
      </c>
      <c r="H466" s="191">
        <v>8</v>
      </c>
      <c r="I466" s="192"/>
      <c r="J466" s="193">
        <f>ROUND(I466*H466,2)</f>
        <v>0</v>
      </c>
      <c r="K466" s="194"/>
      <c r="L466" s="39"/>
      <c r="M466" s="195" t="s">
        <v>1</v>
      </c>
      <c r="N466" s="196" t="s">
        <v>42</v>
      </c>
      <c r="O466" s="71"/>
      <c r="P466" s="197">
        <f>O466*H466</f>
        <v>0</v>
      </c>
      <c r="Q466" s="197">
        <v>0</v>
      </c>
      <c r="R466" s="197">
        <f>Q466*H466</f>
        <v>0</v>
      </c>
      <c r="S466" s="197">
        <v>0</v>
      </c>
      <c r="T466" s="19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9" t="s">
        <v>159</v>
      </c>
      <c r="AT466" s="199" t="s">
        <v>155</v>
      </c>
      <c r="AU466" s="199" t="s">
        <v>87</v>
      </c>
      <c r="AY466" s="17" t="s">
        <v>152</v>
      </c>
      <c r="BE466" s="200">
        <f>IF(N466="základní",J466,0)</f>
        <v>0</v>
      </c>
      <c r="BF466" s="200">
        <f>IF(N466="snížená",J466,0)</f>
        <v>0</v>
      </c>
      <c r="BG466" s="200">
        <f>IF(N466="zákl. přenesená",J466,0)</f>
        <v>0</v>
      </c>
      <c r="BH466" s="200">
        <f>IF(N466="sníž. přenesená",J466,0)</f>
        <v>0</v>
      </c>
      <c r="BI466" s="200">
        <f>IF(N466="nulová",J466,0)</f>
        <v>0</v>
      </c>
      <c r="BJ466" s="17" t="s">
        <v>85</v>
      </c>
      <c r="BK466" s="200">
        <f>ROUND(I466*H466,2)</f>
        <v>0</v>
      </c>
      <c r="BL466" s="17" t="s">
        <v>159</v>
      </c>
      <c r="BM466" s="199" t="s">
        <v>2918</v>
      </c>
    </row>
    <row r="467" spans="1:65" s="2" customFormat="1" ht="16.5" customHeight="1">
      <c r="A467" s="34"/>
      <c r="B467" s="35"/>
      <c r="C467" s="187" t="s">
        <v>2207</v>
      </c>
      <c r="D467" s="187" t="s">
        <v>155</v>
      </c>
      <c r="E467" s="188" t="s">
        <v>4457</v>
      </c>
      <c r="F467" s="189" t="s">
        <v>4458</v>
      </c>
      <c r="G467" s="190" t="s">
        <v>804</v>
      </c>
      <c r="H467" s="191">
        <v>8</v>
      </c>
      <c r="I467" s="192"/>
      <c r="J467" s="193">
        <f>ROUND(I467*H467,2)</f>
        <v>0</v>
      </c>
      <c r="K467" s="194"/>
      <c r="L467" s="39"/>
      <c r="M467" s="195" t="s">
        <v>1</v>
      </c>
      <c r="N467" s="196" t="s">
        <v>42</v>
      </c>
      <c r="O467" s="71"/>
      <c r="P467" s="197">
        <f>O467*H467</f>
        <v>0</v>
      </c>
      <c r="Q467" s="197">
        <v>0</v>
      </c>
      <c r="R467" s="197">
        <f>Q467*H467</f>
        <v>0</v>
      </c>
      <c r="S467" s="197">
        <v>0</v>
      </c>
      <c r="T467" s="198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9" t="s">
        <v>159</v>
      </c>
      <c r="AT467" s="199" t="s">
        <v>155</v>
      </c>
      <c r="AU467" s="199" t="s">
        <v>87</v>
      </c>
      <c r="AY467" s="17" t="s">
        <v>152</v>
      </c>
      <c r="BE467" s="200">
        <f>IF(N467="základní",J467,0)</f>
        <v>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17" t="s">
        <v>85</v>
      </c>
      <c r="BK467" s="200">
        <f>ROUND(I467*H467,2)</f>
        <v>0</v>
      </c>
      <c r="BL467" s="17" t="s">
        <v>159</v>
      </c>
      <c r="BM467" s="199" t="s">
        <v>2928</v>
      </c>
    </row>
    <row r="468" spans="1:65" s="12" customFormat="1" ht="22.9" customHeight="1">
      <c r="B468" s="171"/>
      <c r="C468" s="172"/>
      <c r="D468" s="173" t="s">
        <v>76</v>
      </c>
      <c r="E468" s="185" t="s">
        <v>4459</v>
      </c>
      <c r="F468" s="185" t="s">
        <v>4460</v>
      </c>
      <c r="G468" s="172"/>
      <c r="H468" s="172"/>
      <c r="I468" s="175"/>
      <c r="J468" s="186">
        <f>BK468</f>
        <v>0</v>
      </c>
      <c r="K468" s="172"/>
      <c r="L468" s="177"/>
      <c r="M468" s="178"/>
      <c r="N468" s="179"/>
      <c r="O468" s="179"/>
      <c r="P468" s="180">
        <f>SUM(P469:P470)</f>
        <v>0</v>
      </c>
      <c r="Q468" s="179"/>
      <c r="R468" s="180">
        <f>SUM(R469:R470)</f>
        <v>0</v>
      </c>
      <c r="S468" s="179"/>
      <c r="T468" s="181">
        <f>SUM(T469:T470)</f>
        <v>0</v>
      </c>
      <c r="AR468" s="182" t="s">
        <v>85</v>
      </c>
      <c r="AT468" s="183" t="s">
        <v>76</v>
      </c>
      <c r="AU468" s="183" t="s">
        <v>85</v>
      </c>
      <c r="AY468" s="182" t="s">
        <v>152</v>
      </c>
      <c r="BK468" s="184">
        <f>SUM(BK469:BK470)</f>
        <v>0</v>
      </c>
    </row>
    <row r="469" spans="1:65" s="2" customFormat="1" ht="16.5" customHeight="1">
      <c r="A469" s="34"/>
      <c r="B469" s="35"/>
      <c r="C469" s="187" t="s">
        <v>2211</v>
      </c>
      <c r="D469" s="187" t="s">
        <v>155</v>
      </c>
      <c r="E469" s="188" t="s">
        <v>4461</v>
      </c>
      <c r="F469" s="189" t="s">
        <v>4462</v>
      </c>
      <c r="G469" s="190" t="s">
        <v>804</v>
      </c>
      <c r="H469" s="191">
        <v>8</v>
      </c>
      <c r="I469" s="192"/>
      <c r="J469" s="193">
        <f>ROUND(I469*H469,2)</f>
        <v>0</v>
      </c>
      <c r="K469" s="194"/>
      <c r="L469" s="39"/>
      <c r="M469" s="195" t="s">
        <v>1</v>
      </c>
      <c r="N469" s="196" t="s">
        <v>42</v>
      </c>
      <c r="O469" s="71"/>
      <c r="P469" s="197">
        <f>O469*H469</f>
        <v>0</v>
      </c>
      <c r="Q469" s="197">
        <v>0</v>
      </c>
      <c r="R469" s="197">
        <f>Q469*H469</f>
        <v>0</v>
      </c>
      <c r="S469" s="197">
        <v>0</v>
      </c>
      <c r="T469" s="198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9" t="s">
        <v>159</v>
      </c>
      <c r="AT469" s="199" t="s">
        <v>155</v>
      </c>
      <c r="AU469" s="199" t="s">
        <v>87</v>
      </c>
      <c r="AY469" s="17" t="s">
        <v>152</v>
      </c>
      <c r="BE469" s="200">
        <f>IF(N469="základní",J469,0)</f>
        <v>0</v>
      </c>
      <c r="BF469" s="200">
        <f>IF(N469="snížená",J469,0)</f>
        <v>0</v>
      </c>
      <c r="BG469" s="200">
        <f>IF(N469="zákl. přenesená",J469,0)</f>
        <v>0</v>
      </c>
      <c r="BH469" s="200">
        <f>IF(N469="sníž. přenesená",J469,0)</f>
        <v>0</v>
      </c>
      <c r="BI469" s="200">
        <f>IF(N469="nulová",J469,0)</f>
        <v>0</v>
      </c>
      <c r="BJ469" s="17" t="s">
        <v>85</v>
      </c>
      <c r="BK469" s="200">
        <f>ROUND(I469*H469,2)</f>
        <v>0</v>
      </c>
      <c r="BL469" s="17" t="s">
        <v>159</v>
      </c>
      <c r="BM469" s="199" t="s">
        <v>2936</v>
      </c>
    </row>
    <row r="470" spans="1:65" s="2" customFormat="1" ht="21.75" customHeight="1">
      <c r="A470" s="34"/>
      <c r="B470" s="35"/>
      <c r="C470" s="187" t="s">
        <v>2217</v>
      </c>
      <c r="D470" s="187" t="s">
        <v>155</v>
      </c>
      <c r="E470" s="188" t="s">
        <v>4463</v>
      </c>
      <c r="F470" s="189" t="s">
        <v>4464</v>
      </c>
      <c r="G470" s="190" t="s">
        <v>804</v>
      </c>
      <c r="H470" s="191">
        <v>16</v>
      </c>
      <c r="I470" s="192"/>
      <c r="J470" s="193">
        <f>ROUND(I470*H470,2)</f>
        <v>0</v>
      </c>
      <c r="K470" s="194"/>
      <c r="L470" s="39"/>
      <c r="M470" s="195" t="s">
        <v>1</v>
      </c>
      <c r="N470" s="196" t="s">
        <v>42</v>
      </c>
      <c r="O470" s="71"/>
      <c r="P470" s="197">
        <f>O470*H470</f>
        <v>0</v>
      </c>
      <c r="Q470" s="197">
        <v>0</v>
      </c>
      <c r="R470" s="197">
        <f>Q470*H470</f>
        <v>0</v>
      </c>
      <c r="S470" s="197">
        <v>0</v>
      </c>
      <c r="T470" s="198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99" t="s">
        <v>159</v>
      </c>
      <c r="AT470" s="199" t="s">
        <v>155</v>
      </c>
      <c r="AU470" s="199" t="s">
        <v>87</v>
      </c>
      <c r="AY470" s="17" t="s">
        <v>152</v>
      </c>
      <c r="BE470" s="200">
        <f>IF(N470="základní",J470,0)</f>
        <v>0</v>
      </c>
      <c r="BF470" s="200">
        <f>IF(N470="snížená",J470,0)</f>
        <v>0</v>
      </c>
      <c r="BG470" s="200">
        <f>IF(N470="zákl. přenesená",J470,0)</f>
        <v>0</v>
      </c>
      <c r="BH470" s="200">
        <f>IF(N470="sníž. přenesená",J470,0)</f>
        <v>0</v>
      </c>
      <c r="BI470" s="200">
        <f>IF(N470="nulová",J470,0)</f>
        <v>0</v>
      </c>
      <c r="BJ470" s="17" t="s">
        <v>85</v>
      </c>
      <c r="BK470" s="200">
        <f>ROUND(I470*H470,2)</f>
        <v>0</v>
      </c>
      <c r="BL470" s="17" t="s">
        <v>159</v>
      </c>
      <c r="BM470" s="199" t="s">
        <v>2949</v>
      </c>
    </row>
    <row r="471" spans="1:65" s="12" customFormat="1" ht="22.9" customHeight="1">
      <c r="B471" s="171"/>
      <c r="C471" s="172"/>
      <c r="D471" s="173" t="s">
        <v>76</v>
      </c>
      <c r="E471" s="185" t="s">
        <v>4465</v>
      </c>
      <c r="F471" s="185" t="s">
        <v>4466</v>
      </c>
      <c r="G471" s="172"/>
      <c r="H471" s="172"/>
      <c r="I471" s="175"/>
      <c r="J471" s="186">
        <f>BK471</f>
        <v>0</v>
      </c>
      <c r="K471" s="172"/>
      <c r="L471" s="177"/>
      <c r="M471" s="178"/>
      <c r="N471" s="179"/>
      <c r="O471" s="179"/>
      <c r="P471" s="180">
        <f>SUM(P472:P477)</f>
        <v>0</v>
      </c>
      <c r="Q471" s="179"/>
      <c r="R471" s="180">
        <f>SUM(R472:R477)</f>
        <v>0</v>
      </c>
      <c r="S471" s="179"/>
      <c r="T471" s="181">
        <f>SUM(T472:T477)</f>
        <v>0</v>
      </c>
      <c r="AR471" s="182" t="s">
        <v>85</v>
      </c>
      <c r="AT471" s="183" t="s">
        <v>76</v>
      </c>
      <c r="AU471" s="183" t="s">
        <v>85</v>
      </c>
      <c r="AY471" s="182" t="s">
        <v>152</v>
      </c>
      <c r="BK471" s="184">
        <f>SUM(BK472:BK477)</f>
        <v>0</v>
      </c>
    </row>
    <row r="472" spans="1:65" s="2" customFormat="1" ht="16.5" customHeight="1">
      <c r="A472" s="34"/>
      <c r="B472" s="35"/>
      <c r="C472" s="187" t="s">
        <v>2222</v>
      </c>
      <c r="D472" s="187" t="s">
        <v>155</v>
      </c>
      <c r="E472" s="188" t="s">
        <v>4467</v>
      </c>
      <c r="F472" s="189" t="s">
        <v>4468</v>
      </c>
      <c r="G472" s="190" t="s">
        <v>804</v>
      </c>
      <c r="H472" s="191">
        <v>10</v>
      </c>
      <c r="I472" s="192"/>
      <c r="J472" s="193">
        <f t="shared" ref="J472:J477" si="50">ROUND(I472*H472,2)</f>
        <v>0</v>
      </c>
      <c r="K472" s="194"/>
      <c r="L472" s="39"/>
      <c r="M472" s="195" t="s">
        <v>1</v>
      </c>
      <c r="N472" s="196" t="s">
        <v>42</v>
      </c>
      <c r="O472" s="71"/>
      <c r="P472" s="197">
        <f t="shared" ref="P472:P477" si="51">O472*H472</f>
        <v>0</v>
      </c>
      <c r="Q472" s="197">
        <v>0</v>
      </c>
      <c r="R472" s="197">
        <f t="shared" ref="R472:R477" si="52">Q472*H472</f>
        <v>0</v>
      </c>
      <c r="S472" s="197">
        <v>0</v>
      </c>
      <c r="T472" s="198">
        <f t="shared" ref="T472:T477" si="53"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9" t="s">
        <v>159</v>
      </c>
      <c r="AT472" s="199" t="s">
        <v>155</v>
      </c>
      <c r="AU472" s="199" t="s">
        <v>87</v>
      </c>
      <c r="AY472" s="17" t="s">
        <v>152</v>
      </c>
      <c r="BE472" s="200">
        <f t="shared" ref="BE472:BE477" si="54">IF(N472="základní",J472,0)</f>
        <v>0</v>
      </c>
      <c r="BF472" s="200">
        <f t="shared" ref="BF472:BF477" si="55">IF(N472="snížená",J472,0)</f>
        <v>0</v>
      </c>
      <c r="BG472" s="200">
        <f t="shared" ref="BG472:BG477" si="56">IF(N472="zákl. přenesená",J472,0)</f>
        <v>0</v>
      </c>
      <c r="BH472" s="200">
        <f t="shared" ref="BH472:BH477" si="57">IF(N472="sníž. přenesená",J472,0)</f>
        <v>0</v>
      </c>
      <c r="BI472" s="200">
        <f t="shared" ref="BI472:BI477" si="58">IF(N472="nulová",J472,0)</f>
        <v>0</v>
      </c>
      <c r="BJ472" s="17" t="s">
        <v>85</v>
      </c>
      <c r="BK472" s="200">
        <f t="shared" ref="BK472:BK477" si="59">ROUND(I472*H472,2)</f>
        <v>0</v>
      </c>
      <c r="BL472" s="17" t="s">
        <v>159</v>
      </c>
      <c r="BM472" s="199" t="s">
        <v>2958</v>
      </c>
    </row>
    <row r="473" spans="1:65" s="2" customFormat="1" ht="16.5" customHeight="1">
      <c r="A473" s="34"/>
      <c r="B473" s="35"/>
      <c r="C473" s="187" t="s">
        <v>2227</v>
      </c>
      <c r="D473" s="187" t="s">
        <v>155</v>
      </c>
      <c r="E473" s="188" t="s">
        <v>4469</v>
      </c>
      <c r="F473" s="189" t="s">
        <v>4470</v>
      </c>
      <c r="G473" s="190" t="s">
        <v>804</v>
      </c>
      <c r="H473" s="191">
        <v>8</v>
      </c>
      <c r="I473" s="192"/>
      <c r="J473" s="193">
        <f t="shared" si="50"/>
        <v>0</v>
      </c>
      <c r="K473" s="194"/>
      <c r="L473" s="39"/>
      <c r="M473" s="195" t="s">
        <v>1</v>
      </c>
      <c r="N473" s="196" t="s">
        <v>42</v>
      </c>
      <c r="O473" s="71"/>
      <c r="P473" s="197">
        <f t="shared" si="51"/>
        <v>0</v>
      </c>
      <c r="Q473" s="197">
        <v>0</v>
      </c>
      <c r="R473" s="197">
        <f t="shared" si="52"/>
        <v>0</v>
      </c>
      <c r="S473" s="197">
        <v>0</v>
      </c>
      <c r="T473" s="198">
        <f t="shared" si="53"/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9" t="s">
        <v>159</v>
      </c>
      <c r="AT473" s="199" t="s">
        <v>155</v>
      </c>
      <c r="AU473" s="199" t="s">
        <v>87</v>
      </c>
      <c r="AY473" s="17" t="s">
        <v>152</v>
      </c>
      <c r="BE473" s="200">
        <f t="shared" si="54"/>
        <v>0</v>
      </c>
      <c r="BF473" s="200">
        <f t="shared" si="55"/>
        <v>0</v>
      </c>
      <c r="BG473" s="200">
        <f t="shared" si="56"/>
        <v>0</v>
      </c>
      <c r="BH473" s="200">
        <f t="shared" si="57"/>
        <v>0</v>
      </c>
      <c r="BI473" s="200">
        <f t="shared" si="58"/>
        <v>0</v>
      </c>
      <c r="BJ473" s="17" t="s">
        <v>85</v>
      </c>
      <c r="BK473" s="200">
        <f t="shared" si="59"/>
        <v>0</v>
      </c>
      <c r="BL473" s="17" t="s">
        <v>159</v>
      </c>
      <c r="BM473" s="199" t="s">
        <v>2966</v>
      </c>
    </row>
    <row r="474" spans="1:65" s="2" customFormat="1" ht="16.5" customHeight="1">
      <c r="A474" s="34"/>
      <c r="B474" s="35"/>
      <c r="C474" s="187" t="s">
        <v>2231</v>
      </c>
      <c r="D474" s="187" t="s">
        <v>155</v>
      </c>
      <c r="E474" s="188" t="s">
        <v>4471</v>
      </c>
      <c r="F474" s="189" t="s">
        <v>4472</v>
      </c>
      <c r="G474" s="190" t="s">
        <v>804</v>
      </c>
      <c r="H474" s="191">
        <v>7</v>
      </c>
      <c r="I474" s="192"/>
      <c r="J474" s="193">
        <f t="shared" si="50"/>
        <v>0</v>
      </c>
      <c r="K474" s="194"/>
      <c r="L474" s="39"/>
      <c r="M474" s="195" t="s">
        <v>1</v>
      </c>
      <c r="N474" s="196" t="s">
        <v>42</v>
      </c>
      <c r="O474" s="71"/>
      <c r="P474" s="197">
        <f t="shared" si="51"/>
        <v>0</v>
      </c>
      <c r="Q474" s="197">
        <v>0</v>
      </c>
      <c r="R474" s="197">
        <f t="shared" si="52"/>
        <v>0</v>
      </c>
      <c r="S474" s="197">
        <v>0</v>
      </c>
      <c r="T474" s="198">
        <f t="shared" si="53"/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9" t="s">
        <v>159</v>
      </c>
      <c r="AT474" s="199" t="s">
        <v>155</v>
      </c>
      <c r="AU474" s="199" t="s">
        <v>87</v>
      </c>
      <c r="AY474" s="17" t="s">
        <v>152</v>
      </c>
      <c r="BE474" s="200">
        <f t="shared" si="54"/>
        <v>0</v>
      </c>
      <c r="BF474" s="200">
        <f t="shared" si="55"/>
        <v>0</v>
      </c>
      <c r="BG474" s="200">
        <f t="shared" si="56"/>
        <v>0</v>
      </c>
      <c r="BH474" s="200">
        <f t="shared" si="57"/>
        <v>0</v>
      </c>
      <c r="BI474" s="200">
        <f t="shared" si="58"/>
        <v>0</v>
      </c>
      <c r="BJ474" s="17" t="s">
        <v>85</v>
      </c>
      <c r="BK474" s="200">
        <f t="shared" si="59"/>
        <v>0</v>
      </c>
      <c r="BL474" s="17" t="s">
        <v>159</v>
      </c>
      <c r="BM474" s="199" t="s">
        <v>2975</v>
      </c>
    </row>
    <row r="475" spans="1:65" s="2" customFormat="1" ht="16.5" customHeight="1">
      <c r="A475" s="34"/>
      <c r="B475" s="35"/>
      <c r="C475" s="187" t="s">
        <v>2235</v>
      </c>
      <c r="D475" s="187" t="s">
        <v>155</v>
      </c>
      <c r="E475" s="188" t="s">
        <v>4473</v>
      </c>
      <c r="F475" s="189" t="s">
        <v>4474</v>
      </c>
      <c r="G475" s="190" t="s">
        <v>804</v>
      </c>
      <c r="H475" s="191">
        <v>8</v>
      </c>
      <c r="I475" s="192"/>
      <c r="J475" s="193">
        <f t="shared" si="50"/>
        <v>0</v>
      </c>
      <c r="K475" s="194"/>
      <c r="L475" s="39"/>
      <c r="M475" s="195" t="s">
        <v>1</v>
      </c>
      <c r="N475" s="196" t="s">
        <v>42</v>
      </c>
      <c r="O475" s="71"/>
      <c r="P475" s="197">
        <f t="shared" si="51"/>
        <v>0</v>
      </c>
      <c r="Q475" s="197">
        <v>0</v>
      </c>
      <c r="R475" s="197">
        <f t="shared" si="52"/>
        <v>0</v>
      </c>
      <c r="S475" s="197">
        <v>0</v>
      </c>
      <c r="T475" s="198">
        <f t="shared" si="53"/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9" t="s">
        <v>159</v>
      </c>
      <c r="AT475" s="199" t="s">
        <v>155</v>
      </c>
      <c r="AU475" s="199" t="s">
        <v>87</v>
      </c>
      <c r="AY475" s="17" t="s">
        <v>152</v>
      </c>
      <c r="BE475" s="200">
        <f t="shared" si="54"/>
        <v>0</v>
      </c>
      <c r="BF475" s="200">
        <f t="shared" si="55"/>
        <v>0</v>
      </c>
      <c r="BG475" s="200">
        <f t="shared" si="56"/>
        <v>0</v>
      </c>
      <c r="BH475" s="200">
        <f t="shared" si="57"/>
        <v>0</v>
      </c>
      <c r="BI475" s="200">
        <f t="shared" si="58"/>
        <v>0</v>
      </c>
      <c r="BJ475" s="17" t="s">
        <v>85</v>
      </c>
      <c r="BK475" s="200">
        <f t="shared" si="59"/>
        <v>0</v>
      </c>
      <c r="BL475" s="17" t="s">
        <v>159</v>
      </c>
      <c r="BM475" s="199" t="s">
        <v>2983</v>
      </c>
    </row>
    <row r="476" spans="1:65" s="2" customFormat="1" ht="16.5" customHeight="1">
      <c r="A476" s="34"/>
      <c r="B476" s="35"/>
      <c r="C476" s="187" t="s">
        <v>2239</v>
      </c>
      <c r="D476" s="187" t="s">
        <v>155</v>
      </c>
      <c r="E476" s="188" t="s">
        <v>4475</v>
      </c>
      <c r="F476" s="189" t="s">
        <v>4476</v>
      </c>
      <c r="G476" s="190" t="s">
        <v>804</v>
      </c>
      <c r="H476" s="191">
        <v>8</v>
      </c>
      <c r="I476" s="192"/>
      <c r="J476" s="193">
        <f t="shared" si="50"/>
        <v>0</v>
      </c>
      <c r="K476" s="194"/>
      <c r="L476" s="39"/>
      <c r="M476" s="195" t="s">
        <v>1</v>
      </c>
      <c r="N476" s="196" t="s">
        <v>42</v>
      </c>
      <c r="O476" s="71"/>
      <c r="P476" s="197">
        <f t="shared" si="51"/>
        <v>0</v>
      </c>
      <c r="Q476" s="197">
        <v>0</v>
      </c>
      <c r="R476" s="197">
        <f t="shared" si="52"/>
        <v>0</v>
      </c>
      <c r="S476" s="197">
        <v>0</v>
      </c>
      <c r="T476" s="198">
        <f t="shared" si="53"/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9" t="s">
        <v>159</v>
      </c>
      <c r="AT476" s="199" t="s">
        <v>155</v>
      </c>
      <c r="AU476" s="199" t="s">
        <v>87</v>
      </c>
      <c r="AY476" s="17" t="s">
        <v>152</v>
      </c>
      <c r="BE476" s="200">
        <f t="shared" si="54"/>
        <v>0</v>
      </c>
      <c r="BF476" s="200">
        <f t="shared" si="55"/>
        <v>0</v>
      </c>
      <c r="BG476" s="200">
        <f t="shared" si="56"/>
        <v>0</v>
      </c>
      <c r="BH476" s="200">
        <f t="shared" si="57"/>
        <v>0</v>
      </c>
      <c r="BI476" s="200">
        <f t="shared" si="58"/>
        <v>0</v>
      </c>
      <c r="BJ476" s="17" t="s">
        <v>85</v>
      </c>
      <c r="BK476" s="200">
        <f t="shared" si="59"/>
        <v>0</v>
      </c>
      <c r="BL476" s="17" t="s">
        <v>159</v>
      </c>
      <c r="BM476" s="199" t="s">
        <v>2991</v>
      </c>
    </row>
    <row r="477" spans="1:65" s="2" customFormat="1" ht="16.5" customHeight="1">
      <c r="A477" s="34"/>
      <c r="B477" s="35"/>
      <c r="C477" s="187" t="s">
        <v>2243</v>
      </c>
      <c r="D477" s="187" t="s">
        <v>155</v>
      </c>
      <c r="E477" s="188" t="s">
        <v>4477</v>
      </c>
      <c r="F477" s="189" t="s">
        <v>4478</v>
      </c>
      <c r="G477" s="190" t="s">
        <v>804</v>
      </c>
      <c r="H477" s="191">
        <v>10</v>
      </c>
      <c r="I477" s="192"/>
      <c r="J477" s="193">
        <f t="shared" si="50"/>
        <v>0</v>
      </c>
      <c r="K477" s="194"/>
      <c r="L477" s="39"/>
      <c r="M477" s="195" t="s">
        <v>1</v>
      </c>
      <c r="N477" s="196" t="s">
        <v>42</v>
      </c>
      <c r="O477" s="71"/>
      <c r="P477" s="197">
        <f t="shared" si="51"/>
        <v>0</v>
      </c>
      <c r="Q477" s="197">
        <v>0</v>
      </c>
      <c r="R477" s="197">
        <f t="shared" si="52"/>
        <v>0</v>
      </c>
      <c r="S477" s="197">
        <v>0</v>
      </c>
      <c r="T477" s="198">
        <f t="shared" si="53"/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9" t="s">
        <v>159</v>
      </c>
      <c r="AT477" s="199" t="s">
        <v>155</v>
      </c>
      <c r="AU477" s="199" t="s">
        <v>87</v>
      </c>
      <c r="AY477" s="17" t="s">
        <v>152</v>
      </c>
      <c r="BE477" s="200">
        <f t="shared" si="54"/>
        <v>0</v>
      </c>
      <c r="BF477" s="200">
        <f t="shared" si="55"/>
        <v>0</v>
      </c>
      <c r="BG477" s="200">
        <f t="shared" si="56"/>
        <v>0</v>
      </c>
      <c r="BH477" s="200">
        <f t="shared" si="57"/>
        <v>0</v>
      </c>
      <c r="BI477" s="200">
        <f t="shared" si="58"/>
        <v>0</v>
      </c>
      <c r="BJ477" s="17" t="s">
        <v>85</v>
      </c>
      <c r="BK477" s="200">
        <f t="shared" si="59"/>
        <v>0</v>
      </c>
      <c r="BL477" s="17" t="s">
        <v>159</v>
      </c>
      <c r="BM477" s="199" t="s">
        <v>2999</v>
      </c>
    </row>
    <row r="478" spans="1:65" s="12" customFormat="1" ht="22.9" customHeight="1">
      <c r="B478" s="171"/>
      <c r="C478" s="172"/>
      <c r="D478" s="173" t="s">
        <v>76</v>
      </c>
      <c r="E478" s="185" t="s">
        <v>4479</v>
      </c>
      <c r="F478" s="185" t="s">
        <v>4480</v>
      </c>
      <c r="G478" s="172"/>
      <c r="H478" s="172"/>
      <c r="I478" s="175"/>
      <c r="J478" s="186">
        <f>BK478</f>
        <v>0</v>
      </c>
      <c r="K478" s="172"/>
      <c r="L478" s="177"/>
      <c r="M478" s="178"/>
      <c r="N478" s="179"/>
      <c r="O478" s="179"/>
      <c r="P478" s="180">
        <f>SUM(P479:P480)</f>
        <v>0</v>
      </c>
      <c r="Q478" s="179"/>
      <c r="R478" s="180">
        <f>SUM(R479:R480)</f>
        <v>0</v>
      </c>
      <c r="S478" s="179"/>
      <c r="T478" s="181">
        <f>SUM(T479:T480)</f>
        <v>0</v>
      </c>
      <c r="AR478" s="182" t="s">
        <v>85</v>
      </c>
      <c r="AT478" s="183" t="s">
        <v>76</v>
      </c>
      <c r="AU478" s="183" t="s">
        <v>85</v>
      </c>
      <c r="AY478" s="182" t="s">
        <v>152</v>
      </c>
      <c r="BK478" s="184">
        <f>SUM(BK479:BK480)</f>
        <v>0</v>
      </c>
    </row>
    <row r="479" spans="1:65" s="2" customFormat="1" ht="24.2" customHeight="1">
      <c r="A479" s="34"/>
      <c r="B479" s="35"/>
      <c r="C479" s="187" t="s">
        <v>2247</v>
      </c>
      <c r="D479" s="187" t="s">
        <v>155</v>
      </c>
      <c r="E479" s="188" t="s">
        <v>4481</v>
      </c>
      <c r="F479" s="189" t="s">
        <v>4482</v>
      </c>
      <c r="G479" s="190" t="s">
        <v>804</v>
      </c>
      <c r="H479" s="191">
        <v>2</v>
      </c>
      <c r="I479" s="192"/>
      <c r="J479" s="193">
        <f>ROUND(I479*H479,2)</f>
        <v>0</v>
      </c>
      <c r="K479" s="194"/>
      <c r="L479" s="39"/>
      <c r="M479" s="195" t="s">
        <v>1</v>
      </c>
      <c r="N479" s="196" t="s">
        <v>42</v>
      </c>
      <c r="O479" s="71"/>
      <c r="P479" s="197">
        <f>O479*H479</f>
        <v>0</v>
      </c>
      <c r="Q479" s="197">
        <v>0</v>
      </c>
      <c r="R479" s="197">
        <f>Q479*H479</f>
        <v>0</v>
      </c>
      <c r="S479" s="197">
        <v>0</v>
      </c>
      <c r="T479" s="198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9" t="s">
        <v>159</v>
      </c>
      <c r="AT479" s="199" t="s">
        <v>155</v>
      </c>
      <c r="AU479" s="199" t="s">
        <v>87</v>
      </c>
      <c r="AY479" s="17" t="s">
        <v>152</v>
      </c>
      <c r="BE479" s="200">
        <f>IF(N479="základní",J479,0)</f>
        <v>0</v>
      </c>
      <c r="BF479" s="200">
        <f>IF(N479="snížená",J479,0)</f>
        <v>0</v>
      </c>
      <c r="BG479" s="200">
        <f>IF(N479="zákl. přenesená",J479,0)</f>
        <v>0</v>
      </c>
      <c r="BH479" s="200">
        <f>IF(N479="sníž. přenesená",J479,0)</f>
        <v>0</v>
      </c>
      <c r="BI479" s="200">
        <f>IF(N479="nulová",J479,0)</f>
        <v>0</v>
      </c>
      <c r="BJ479" s="17" t="s">
        <v>85</v>
      </c>
      <c r="BK479" s="200">
        <f>ROUND(I479*H479,2)</f>
        <v>0</v>
      </c>
      <c r="BL479" s="17" t="s">
        <v>159</v>
      </c>
      <c r="BM479" s="199" t="s">
        <v>3007</v>
      </c>
    </row>
    <row r="480" spans="1:65" s="2" customFormat="1" ht="16.5" customHeight="1">
      <c r="A480" s="34"/>
      <c r="B480" s="35"/>
      <c r="C480" s="187" t="s">
        <v>2251</v>
      </c>
      <c r="D480" s="187" t="s">
        <v>155</v>
      </c>
      <c r="E480" s="188" t="s">
        <v>4483</v>
      </c>
      <c r="F480" s="189" t="s">
        <v>4484</v>
      </c>
      <c r="G480" s="190" t="s">
        <v>804</v>
      </c>
      <c r="H480" s="191">
        <v>3</v>
      </c>
      <c r="I480" s="192"/>
      <c r="J480" s="193">
        <f>ROUND(I480*H480,2)</f>
        <v>0</v>
      </c>
      <c r="K480" s="194"/>
      <c r="L480" s="39"/>
      <c r="M480" s="195" t="s">
        <v>1</v>
      </c>
      <c r="N480" s="196" t="s">
        <v>42</v>
      </c>
      <c r="O480" s="71"/>
      <c r="P480" s="197">
        <f>O480*H480</f>
        <v>0</v>
      </c>
      <c r="Q480" s="197">
        <v>0</v>
      </c>
      <c r="R480" s="197">
        <f>Q480*H480</f>
        <v>0</v>
      </c>
      <c r="S480" s="197">
        <v>0</v>
      </c>
      <c r="T480" s="198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9" t="s">
        <v>159</v>
      </c>
      <c r="AT480" s="199" t="s">
        <v>155</v>
      </c>
      <c r="AU480" s="199" t="s">
        <v>87</v>
      </c>
      <c r="AY480" s="17" t="s">
        <v>152</v>
      </c>
      <c r="BE480" s="200">
        <f>IF(N480="základní",J480,0)</f>
        <v>0</v>
      </c>
      <c r="BF480" s="200">
        <f>IF(N480="snížená",J480,0)</f>
        <v>0</v>
      </c>
      <c r="BG480" s="200">
        <f>IF(N480="zákl. přenesená",J480,0)</f>
        <v>0</v>
      </c>
      <c r="BH480" s="200">
        <f>IF(N480="sníž. přenesená",J480,0)</f>
        <v>0</v>
      </c>
      <c r="BI480" s="200">
        <f>IF(N480="nulová",J480,0)</f>
        <v>0</v>
      </c>
      <c r="BJ480" s="17" t="s">
        <v>85</v>
      </c>
      <c r="BK480" s="200">
        <f>ROUND(I480*H480,2)</f>
        <v>0</v>
      </c>
      <c r="BL480" s="17" t="s">
        <v>159</v>
      </c>
      <c r="BM480" s="199" t="s">
        <v>3018</v>
      </c>
    </row>
    <row r="481" spans="1:65" s="12" customFormat="1" ht="22.9" customHeight="1">
      <c r="B481" s="171"/>
      <c r="C481" s="172"/>
      <c r="D481" s="173" t="s">
        <v>76</v>
      </c>
      <c r="E481" s="185" t="s">
        <v>4485</v>
      </c>
      <c r="F481" s="185" t="s">
        <v>4486</v>
      </c>
      <c r="G481" s="172"/>
      <c r="H481" s="172"/>
      <c r="I481" s="175"/>
      <c r="J481" s="186">
        <f>BK481</f>
        <v>0</v>
      </c>
      <c r="K481" s="172"/>
      <c r="L481" s="177"/>
      <c r="M481" s="178"/>
      <c r="N481" s="179"/>
      <c r="O481" s="179"/>
      <c r="P481" s="180">
        <f>SUM(P482:P485)</f>
        <v>0</v>
      </c>
      <c r="Q481" s="179"/>
      <c r="R481" s="180">
        <f>SUM(R482:R485)</f>
        <v>0</v>
      </c>
      <c r="S481" s="179"/>
      <c r="T481" s="181">
        <f>SUM(T482:T485)</f>
        <v>0</v>
      </c>
      <c r="AR481" s="182" t="s">
        <v>85</v>
      </c>
      <c r="AT481" s="183" t="s">
        <v>76</v>
      </c>
      <c r="AU481" s="183" t="s">
        <v>85</v>
      </c>
      <c r="AY481" s="182" t="s">
        <v>152</v>
      </c>
      <c r="BK481" s="184">
        <f>SUM(BK482:BK485)</f>
        <v>0</v>
      </c>
    </row>
    <row r="482" spans="1:65" s="2" customFormat="1" ht="16.5" customHeight="1">
      <c r="A482" s="34"/>
      <c r="B482" s="35"/>
      <c r="C482" s="187" t="s">
        <v>2256</v>
      </c>
      <c r="D482" s="187" t="s">
        <v>155</v>
      </c>
      <c r="E482" s="188" t="s">
        <v>4487</v>
      </c>
      <c r="F482" s="189" t="s">
        <v>4488</v>
      </c>
      <c r="G482" s="190" t="s">
        <v>804</v>
      </c>
      <c r="H482" s="191">
        <v>32</v>
      </c>
      <c r="I482" s="192"/>
      <c r="J482" s="193">
        <f>ROUND(I482*H482,2)</f>
        <v>0</v>
      </c>
      <c r="K482" s="194"/>
      <c r="L482" s="39"/>
      <c r="M482" s="195" t="s">
        <v>1</v>
      </c>
      <c r="N482" s="196" t="s">
        <v>42</v>
      </c>
      <c r="O482" s="71"/>
      <c r="P482" s="197">
        <f>O482*H482</f>
        <v>0</v>
      </c>
      <c r="Q482" s="197">
        <v>0</v>
      </c>
      <c r="R482" s="197">
        <f>Q482*H482</f>
        <v>0</v>
      </c>
      <c r="S482" s="197">
        <v>0</v>
      </c>
      <c r="T482" s="198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99" t="s">
        <v>159</v>
      </c>
      <c r="AT482" s="199" t="s">
        <v>155</v>
      </c>
      <c r="AU482" s="199" t="s">
        <v>87</v>
      </c>
      <c r="AY482" s="17" t="s">
        <v>152</v>
      </c>
      <c r="BE482" s="200">
        <f>IF(N482="základní",J482,0)</f>
        <v>0</v>
      </c>
      <c r="BF482" s="200">
        <f>IF(N482="snížená",J482,0)</f>
        <v>0</v>
      </c>
      <c r="BG482" s="200">
        <f>IF(N482="zákl. přenesená",J482,0)</f>
        <v>0</v>
      </c>
      <c r="BH482" s="200">
        <f>IF(N482="sníž. přenesená",J482,0)</f>
        <v>0</v>
      </c>
      <c r="BI482" s="200">
        <f>IF(N482="nulová",J482,0)</f>
        <v>0</v>
      </c>
      <c r="BJ482" s="17" t="s">
        <v>85</v>
      </c>
      <c r="BK482" s="200">
        <f>ROUND(I482*H482,2)</f>
        <v>0</v>
      </c>
      <c r="BL482" s="17" t="s">
        <v>159</v>
      </c>
      <c r="BM482" s="199" t="s">
        <v>3026</v>
      </c>
    </row>
    <row r="483" spans="1:65" s="2" customFormat="1" ht="16.5" customHeight="1">
      <c r="A483" s="34"/>
      <c r="B483" s="35"/>
      <c r="C483" s="187" t="s">
        <v>2260</v>
      </c>
      <c r="D483" s="187" t="s">
        <v>155</v>
      </c>
      <c r="E483" s="188" t="s">
        <v>4489</v>
      </c>
      <c r="F483" s="189" t="s">
        <v>4490</v>
      </c>
      <c r="G483" s="190" t="s">
        <v>804</v>
      </c>
      <c r="H483" s="191">
        <v>95</v>
      </c>
      <c r="I483" s="192"/>
      <c r="J483" s="193">
        <f>ROUND(I483*H483,2)</f>
        <v>0</v>
      </c>
      <c r="K483" s="194"/>
      <c r="L483" s="39"/>
      <c r="M483" s="195" t="s">
        <v>1</v>
      </c>
      <c r="N483" s="196" t="s">
        <v>42</v>
      </c>
      <c r="O483" s="71"/>
      <c r="P483" s="197">
        <f>O483*H483</f>
        <v>0</v>
      </c>
      <c r="Q483" s="197">
        <v>0</v>
      </c>
      <c r="R483" s="197">
        <f>Q483*H483</f>
        <v>0</v>
      </c>
      <c r="S483" s="197">
        <v>0</v>
      </c>
      <c r="T483" s="198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99" t="s">
        <v>159</v>
      </c>
      <c r="AT483" s="199" t="s">
        <v>155</v>
      </c>
      <c r="AU483" s="199" t="s">
        <v>87</v>
      </c>
      <c r="AY483" s="17" t="s">
        <v>152</v>
      </c>
      <c r="BE483" s="200">
        <f>IF(N483="základní",J483,0)</f>
        <v>0</v>
      </c>
      <c r="BF483" s="200">
        <f>IF(N483="snížená",J483,0)</f>
        <v>0</v>
      </c>
      <c r="BG483" s="200">
        <f>IF(N483="zákl. přenesená",J483,0)</f>
        <v>0</v>
      </c>
      <c r="BH483" s="200">
        <f>IF(N483="sníž. přenesená",J483,0)</f>
        <v>0</v>
      </c>
      <c r="BI483" s="200">
        <f>IF(N483="nulová",J483,0)</f>
        <v>0</v>
      </c>
      <c r="BJ483" s="17" t="s">
        <v>85</v>
      </c>
      <c r="BK483" s="200">
        <f>ROUND(I483*H483,2)</f>
        <v>0</v>
      </c>
      <c r="BL483" s="17" t="s">
        <v>159</v>
      </c>
      <c r="BM483" s="199" t="s">
        <v>3034</v>
      </c>
    </row>
    <row r="484" spans="1:65" s="2" customFormat="1" ht="16.5" customHeight="1">
      <c r="A484" s="34"/>
      <c r="B484" s="35"/>
      <c r="C484" s="187" t="s">
        <v>2265</v>
      </c>
      <c r="D484" s="187" t="s">
        <v>155</v>
      </c>
      <c r="E484" s="188" t="s">
        <v>4491</v>
      </c>
      <c r="F484" s="189" t="s">
        <v>4492</v>
      </c>
      <c r="G484" s="190" t="s">
        <v>804</v>
      </c>
      <c r="H484" s="191">
        <v>12</v>
      </c>
      <c r="I484" s="192"/>
      <c r="J484" s="193">
        <f>ROUND(I484*H484,2)</f>
        <v>0</v>
      </c>
      <c r="K484" s="194"/>
      <c r="L484" s="39"/>
      <c r="M484" s="195" t="s">
        <v>1</v>
      </c>
      <c r="N484" s="196" t="s">
        <v>42</v>
      </c>
      <c r="O484" s="71"/>
      <c r="P484" s="197">
        <f>O484*H484</f>
        <v>0</v>
      </c>
      <c r="Q484" s="197">
        <v>0</v>
      </c>
      <c r="R484" s="197">
        <f>Q484*H484</f>
        <v>0</v>
      </c>
      <c r="S484" s="197">
        <v>0</v>
      </c>
      <c r="T484" s="198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99" t="s">
        <v>159</v>
      </c>
      <c r="AT484" s="199" t="s">
        <v>155</v>
      </c>
      <c r="AU484" s="199" t="s">
        <v>87</v>
      </c>
      <c r="AY484" s="17" t="s">
        <v>152</v>
      </c>
      <c r="BE484" s="200">
        <f>IF(N484="základní",J484,0)</f>
        <v>0</v>
      </c>
      <c r="BF484" s="200">
        <f>IF(N484="snížená",J484,0)</f>
        <v>0</v>
      </c>
      <c r="BG484" s="200">
        <f>IF(N484="zákl. přenesená",J484,0)</f>
        <v>0</v>
      </c>
      <c r="BH484" s="200">
        <f>IF(N484="sníž. přenesená",J484,0)</f>
        <v>0</v>
      </c>
      <c r="BI484" s="200">
        <f>IF(N484="nulová",J484,0)</f>
        <v>0</v>
      </c>
      <c r="BJ484" s="17" t="s">
        <v>85</v>
      </c>
      <c r="BK484" s="200">
        <f>ROUND(I484*H484,2)</f>
        <v>0</v>
      </c>
      <c r="BL484" s="17" t="s">
        <v>159</v>
      </c>
      <c r="BM484" s="199" t="s">
        <v>3042</v>
      </c>
    </row>
    <row r="485" spans="1:65" s="2" customFormat="1" ht="16.5" customHeight="1">
      <c r="A485" s="34"/>
      <c r="B485" s="35"/>
      <c r="C485" s="187" t="s">
        <v>2271</v>
      </c>
      <c r="D485" s="187" t="s">
        <v>155</v>
      </c>
      <c r="E485" s="188" t="s">
        <v>4493</v>
      </c>
      <c r="F485" s="189" t="s">
        <v>4494</v>
      </c>
      <c r="G485" s="190" t="s">
        <v>804</v>
      </c>
      <c r="H485" s="191">
        <v>32</v>
      </c>
      <c r="I485" s="192"/>
      <c r="J485" s="193">
        <f>ROUND(I485*H485,2)</f>
        <v>0</v>
      </c>
      <c r="K485" s="194"/>
      <c r="L485" s="39"/>
      <c r="M485" s="195" t="s">
        <v>1</v>
      </c>
      <c r="N485" s="196" t="s">
        <v>42</v>
      </c>
      <c r="O485" s="71"/>
      <c r="P485" s="197">
        <f>O485*H485</f>
        <v>0</v>
      </c>
      <c r="Q485" s="197">
        <v>0</v>
      </c>
      <c r="R485" s="197">
        <f>Q485*H485</f>
        <v>0</v>
      </c>
      <c r="S485" s="197">
        <v>0</v>
      </c>
      <c r="T485" s="198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9" t="s">
        <v>159</v>
      </c>
      <c r="AT485" s="199" t="s">
        <v>155</v>
      </c>
      <c r="AU485" s="199" t="s">
        <v>87</v>
      </c>
      <c r="AY485" s="17" t="s">
        <v>152</v>
      </c>
      <c r="BE485" s="200">
        <f>IF(N485="základní",J485,0)</f>
        <v>0</v>
      </c>
      <c r="BF485" s="200">
        <f>IF(N485="snížená",J485,0)</f>
        <v>0</v>
      </c>
      <c r="BG485" s="200">
        <f>IF(N485="zákl. přenesená",J485,0)</f>
        <v>0</v>
      </c>
      <c r="BH485" s="200">
        <f>IF(N485="sníž. přenesená",J485,0)</f>
        <v>0</v>
      </c>
      <c r="BI485" s="200">
        <f>IF(N485="nulová",J485,0)</f>
        <v>0</v>
      </c>
      <c r="BJ485" s="17" t="s">
        <v>85</v>
      </c>
      <c r="BK485" s="200">
        <f>ROUND(I485*H485,2)</f>
        <v>0</v>
      </c>
      <c r="BL485" s="17" t="s">
        <v>159</v>
      </c>
      <c r="BM485" s="199" t="s">
        <v>3050</v>
      </c>
    </row>
    <row r="486" spans="1:65" s="12" customFormat="1" ht="22.9" customHeight="1">
      <c r="B486" s="171"/>
      <c r="C486" s="172"/>
      <c r="D486" s="173" t="s">
        <v>76</v>
      </c>
      <c r="E486" s="185" t="s">
        <v>4495</v>
      </c>
      <c r="F486" s="185" t="s">
        <v>4496</v>
      </c>
      <c r="G486" s="172"/>
      <c r="H486" s="172"/>
      <c r="I486" s="175"/>
      <c r="J486" s="186">
        <f>BK486</f>
        <v>0</v>
      </c>
      <c r="K486" s="172"/>
      <c r="L486" s="177"/>
      <c r="M486" s="178"/>
      <c r="N486" s="179"/>
      <c r="O486" s="179"/>
      <c r="P486" s="180">
        <f>P487</f>
        <v>0</v>
      </c>
      <c r="Q486" s="179"/>
      <c r="R486" s="180">
        <f>R487</f>
        <v>0</v>
      </c>
      <c r="S486" s="179"/>
      <c r="T486" s="181">
        <f>T487</f>
        <v>0</v>
      </c>
      <c r="AR486" s="182" t="s">
        <v>85</v>
      </c>
      <c r="AT486" s="183" t="s">
        <v>76</v>
      </c>
      <c r="AU486" s="183" t="s">
        <v>85</v>
      </c>
      <c r="AY486" s="182" t="s">
        <v>152</v>
      </c>
      <c r="BK486" s="184">
        <f>BK487</f>
        <v>0</v>
      </c>
    </row>
    <row r="487" spans="1:65" s="2" customFormat="1" ht="16.5" customHeight="1">
      <c r="A487" s="34"/>
      <c r="B487" s="35"/>
      <c r="C487" s="187" t="s">
        <v>2275</v>
      </c>
      <c r="D487" s="187" t="s">
        <v>155</v>
      </c>
      <c r="E487" s="188" t="s">
        <v>4497</v>
      </c>
      <c r="F487" s="189" t="s">
        <v>4498</v>
      </c>
      <c r="G487" s="190" t="s">
        <v>804</v>
      </c>
      <c r="H487" s="191">
        <v>10</v>
      </c>
      <c r="I487" s="192"/>
      <c r="J487" s="193">
        <f>ROUND(I487*H487,2)</f>
        <v>0</v>
      </c>
      <c r="K487" s="194"/>
      <c r="L487" s="39"/>
      <c r="M487" s="195" t="s">
        <v>1</v>
      </c>
      <c r="N487" s="196" t="s">
        <v>42</v>
      </c>
      <c r="O487" s="71"/>
      <c r="P487" s="197">
        <f>O487*H487</f>
        <v>0</v>
      </c>
      <c r="Q487" s="197">
        <v>0</v>
      </c>
      <c r="R487" s="197">
        <f>Q487*H487</f>
        <v>0</v>
      </c>
      <c r="S487" s="197">
        <v>0</v>
      </c>
      <c r="T487" s="198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99" t="s">
        <v>159</v>
      </c>
      <c r="AT487" s="199" t="s">
        <v>155</v>
      </c>
      <c r="AU487" s="199" t="s">
        <v>87</v>
      </c>
      <c r="AY487" s="17" t="s">
        <v>152</v>
      </c>
      <c r="BE487" s="200">
        <f>IF(N487="základní",J487,0)</f>
        <v>0</v>
      </c>
      <c r="BF487" s="200">
        <f>IF(N487="snížená",J487,0)</f>
        <v>0</v>
      </c>
      <c r="BG487" s="200">
        <f>IF(N487="zákl. přenesená",J487,0)</f>
        <v>0</v>
      </c>
      <c r="BH487" s="200">
        <f>IF(N487="sníž. přenesená",J487,0)</f>
        <v>0</v>
      </c>
      <c r="BI487" s="200">
        <f>IF(N487="nulová",J487,0)</f>
        <v>0</v>
      </c>
      <c r="BJ487" s="17" t="s">
        <v>85</v>
      </c>
      <c r="BK487" s="200">
        <f>ROUND(I487*H487,2)</f>
        <v>0</v>
      </c>
      <c r="BL487" s="17" t="s">
        <v>159</v>
      </c>
      <c r="BM487" s="199" t="s">
        <v>3060</v>
      </c>
    </row>
    <row r="488" spans="1:65" s="12" customFormat="1" ht="22.9" customHeight="1">
      <c r="B488" s="171"/>
      <c r="C488" s="172"/>
      <c r="D488" s="173" t="s">
        <v>76</v>
      </c>
      <c r="E488" s="185" t="s">
        <v>4499</v>
      </c>
      <c r="F488" s="185" t="s">
        <v>4500</v>
      </c>
      <c r="G488" s="172"/>
      <c r="H488" s="172"/>
      <c r="I488" s="175"/>
      <c r="J488" s="186">
        <f>BK488</f>
        <v>0</v>
      </c>
      <c r="K488" s="172"/>
      <c r="L488" s="177"/>
      <c r="M488" s="178"/>
      <c r="N488" s="179"/>
      <c r="O488" s="179"/>
      <c r="P488" s="180">
        <f>SUM(P489:P491)</f>
        <v>0</v>
      </c>
      <c r="Q488" s="179"/>
      <c r="R488" s="180">
        <f>SUM(R489:R491)</f>
        <v>0</v>
      </c>
      <c r="S488" s="179"/>
      <c r="T488" s="181">
        <f>SUM(T489:T491)</f>
        <v>0</v>
      </c>
      <c r="AR488" s="182" t="s">
        <v>85</v>
      </c>
      <c r="AT488" s="183" t="s">
        <v>76</v>
      </c>
      <c r="AU488" s="183" t="s">
        <v>85</v>
      </c>
      <c r="AY488" s="182" t="s">
        <v>152</v>
      </c>
      <c r="BK488" s="184">
        <f>SUM(BK489:BK491)</f>
        <v>0</v>
      </c>
    </row>
    <row r="489" spans="1:65" s="2" customFormat="1" ht="16.5" customHeight="1">
      <c r="A489" s="34"/>
      <c r="B489" s="35"/>
      <c r="C489" s="187" t="s">
        <v>2281</v>
      </c>
      <c r="D489" s="187" t="s">
        <v>155</v>
      </c>
      <c r="E489" s="188" t="s">
        <v>4501</v>
      </c>
      <c r="F489" s="189" t="s">
        <v>4502</v>
      </c>
      <c r="G489" s="190" t="s">
        <v>4503</v>
      </c>
      <c r="H489" s="191">
        <v>8</v>
      </c>
      <c r="I489" s="192"/>
      <c r="J489" s="193">
        <f>ROUND(I489*H489,2)</f>
        <v>0</v>
      </c>
      <c r="K489" s="194"/>
      <c r="L489" s="39"/>
      <c r="M489" s="195" t="s">
        <v>1</v>
      </c>
      <c r="N489" s="196" t="s">
        <v>42</v>
      </c>
      <c r="O489" s="71"/>
      <c r="P489" s="197">
        <f>O489*H489</f>
        <v>0</v>
      </c>
      <c r="Q489" s="197">
        <v>0</v>
      </c>
      <c r="R489" s="197">
        <f>Q489*H489</f>
        <v>0</v>
      </c>
      <c r="S489" s="197">
        <v>0</v>
      </c>
      <c r="T489" s="198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9" t="s">
        <v>159</v>
      </c>
      <c r="AT489" s="199" t="s">
        <v>155</v>
      </c>
      <c r="AU489" s="199" t="s">
        <v>87</v>
      </c>
      <c r="AY489" s="17" t="s">
        <v>152</v>
      </c>
      <c r="BE489" s="200">
        <f>IF(N489="základní",J489,0)</f>
        <v>0</v>
      </c>
      <c r="BF489" s="200">
        <f>IF(N489="snížená",J489,0)</f>
        <v>0</v>
      </c>
      <c r="BG489" s="200">
        <f>IF(N489="zákl. přenesená",J489,0)</f>
        <v>0</v>
      </c>
      <c r="BH489" s="200">
        <f>IF(N489="sníž. přenesená",J489,0)</f>
        <v>0</v>
      </c>
      <c r="BI489" s="200">
        <f>IF(N489="nulová",J489,0)</f>
        <v>0</v>
      </c>
      <c r="BJ489" s="17" t="s">
        <v>85</v>
      </c>
      <c r="BK489" s="200">
        <f>ROUND(I489*H489,2)</f>
        <v>0</v>
      </c>
      <c r="BL489" s="17" t="s">
        <v>159</v>
      </c>
      <c r="BM489" s="199" t="s">
        <v>3067</v>
      </c>
    </row>
    <row r="490" spans="1:65" s="2" customFormat="1" ht="21.75" customHeight="1">
      <c r="A490" s="34"/>
      <c r="B490" s="35"/>
      <c r="C490" s="187" t="s">
        <v>2285</v>
      </c>
      <c r="D490" s="187" t="s">
        <v>155</v>
      </c>
      <c r="E490" s="188" t="s">
        <v>4504</v>
      </c>
      <c r="F490" s="189" t="s">
        <v>4505</v>
      </c>
      <c r="G490" s="190" t="s">
        <v>178</v>
      </c>
      <c r="H490" s="191">
        <v>1</v>
      </c>
      <c r="I490" s="192"/>
      <c r="J490" s="193">
        <f>ROUND(I490*H490,2)</f>
        <v>0</v>
      </c>
      <c r="K490" s="194"/>
      <c r="L490" s="39"/>
      <c r="M490" s="195" t="s">
        <v>1</v>
      </c>
      <c r="N490" s="196" t="s">
        <v>42</v>
      </c>
      <c r="O490" s="71"/>
      <c r="P490" s="197">
        <f>O490*H490</f>
        <v>0</v>
      </c>
      <c r="Q490" s="197">
        <v>0</v>
      </c>
      <c r="R490" s="197">
        <f>Q490*H490</f>
        <v>0</v>
      </c>
      <c r="S490" s="197">
        <v>0</v>
      </c>
      <c r="T490" s="198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99" t="s">
        <v>159</v>
      </c>
      <c r="AT490" s="199" t="s">
        <v>155</v>
      </c>
      <c r="AU490" s="199" t="s">
        <v>87</v>
      </c>
      <c r="AY490" s="17" t="s">
        <v>152</v>
      </c>
      <c r="BE490" s="200">
        <f>IF(N490="základní",J490,0)</f>
        <v>0</v>
      </c>
      <c r="BF490" s="200">
        <f>IF(N490="snížená",J490,0)</f>
        <v>0</v>
      </c>
      <c r="BG490" s="200">
        <f>IF(N490="zákl. přenesená",J490,0)</f>
        <v>0</v>
      </c>
      <c r="BH490" s="200">
        <f>IF(N490="sníž. přenesená",J490,0)</f>
        <v>0</v>
      </c>
      <c r="BI490" s="200">
        <f>IF(N490="nulová",J490,0)</f>
        <v>0</v>
      </c>
      <c r="BJ490" s="17" t="s">
        <v>85</v>
      </c>
      <c r="BK490" s="200">
        <f>ROUND(I490*H490,2)</f>
        <v>0</v>
      </c>
      <c r="BL490" s="17" t="s">
        <v>159</v>
      </c>
      <c r="BM490" s="199" t="s">
        <v>3073</v>
      </c>
    </row>
    <row r="491" spans="1:65" s="2" customFormat="1" ht="16.5" customHeight="1">
      <c r="A491" s="34"/>
      <c r="B491" s="35"/>
      <c r="C491" s="187" t="s">
        <v>2290</v>
      </c>
      <c r="D491" s="187" t="s">
        <v>155</v>
      </c>
      <c r="E491" s="188" t="s">
        <v>4443</v>
      </c>
      <c r="F491" s="189" t="s">
        <v>4444</v>
      </c>
      <c r="G491" s="190" t="s">
        <v>178</v>
      </c>
      <c r="H491" s="191">
        <v>1</v>
      </c>
      <c r="I491" s="192"/>
      <c r="J491" s="193">
        <f>ROUND(I491*H491,2)</f>
        <v>0</v>
      </c>
      <c r="K491" s="194"/>
      <c r="L491" s="39"/>
      <c r="M491" s="195" t="s">
        <v>1</v>
      </c>
      <c r="N491" s="196" t="s">
        <v>42</v>
      </c>
      <c r="O491" s="71"/>
      <c r="P491" s="197">
        <f>O491*H491</f>
        <v>0</v>
      </c>
      <c r="Q491" s="197">
        <v>0</v>
      </c>
      <c r="R491" s="197">
        <f>Q491*H491</f>
        <v>0</v>
      </c>
      <c r="S491" s="197">
        <v>0</v>
      </c>
      <c r="T491" s="198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9" t="s">
        <v>159</v>
      </c>
      <c r="AT491" s="199" t="s">
        <v>155</v>
      </c>
      <c r="AU491" s="199" t="s">
        <v>87</v>
      </c>
      <c r="AY491" s="17" t="s">
        <v>152</v>
      </c>
      <c r="BE491" s="200">
        <f>IF(N491="základní",J491,0)</f>
        <v>0</v>
      </c>
      <c r="BF491" s="200">
        <f>IF(N491="snížená",J491,0)</f>
        <v>0</v>
      </c>
      <c r="BG491" s="200">
        <f>IF(N491="zákl. přenesená",J491,0)</f>
        <v>0</v>
      </c>
      <c r="BH491" s="200">
        <f>IF(N491="sníž. přenesená",J491,0)</f>
        <v>0</v>
      </c>
      <c r="BI491" s="200">
        <f>IF(N491="nulová",J491,0)</f>
        <v>0</v>
      </c>
      <c r="BJ491" s="17" t="s">
        <v>85</v>
      </c>
      <c r="BK491" s="200">
        <f>ROUND(I491*H491,2)</f>
        <v>0</v>
      </c>
      <c r="BL491" s="17" t="s">
        <v>159</v>
      </c>
      <c r="BM491" s="199" t="s">
        <v>3090</v>
      </c>
    </row>
    <row r="492" spans="1:65" s="12" customFormat="1" ht="25.9" customHeight="1">
      <c r="B492" s="171"/>
      <c r="C492" s="172"/>
      <c r="D492" s="173" t="s">
        <v>76</v>
      </c>
      <c r="E492" s="174" t="s">
        <v>4506</v>
      </c>
      <c r="F492" s="174" t="s">
        <v>4507</v>
      </c>
      <c r="G492" s="172"/>
      <c r="H492" s="172"/>
      <c r="I492" s="175"/>
      <c r="J492" s="176">
        <f>BK492</f>
        <v>0</v>
      </c>
      <c r="K492" s="172"/>
      <c r="L492" s="177"/>
      <c r="M492" s="178"/>
      <c r="N492" s="179"/>
      <c r="O492" s="179"/>
      <c r="P492" s="180">
        <f>P493+P496+P498+P500</f>
        <v>0</v>
      </c>
      <c r="Q492" s="179"/>
      <c r="R492" s="180">
        <f>R493+R496+R498+R500</f>
        <v>0</v>
      </c>
      <c r="S492" s="179"/>
      <c r="T492" s="181">
        <f>T493+T496+T498+T500</f>
        <v>0</v>
      </c>
      <c r="AR492" s="182" t="s">
        <v>85</v>
      </c>
      <c r="AT492" s="183" t="s">
        <v>76</v>
      </c>
      <c r="AU492" s="183" t="s">
        <v>77</v>
      </c>
      <c r="AY492" s="182" t="s">
        <v>152</v>
      </c>
      <c r="BK492" s="184">
        <f>BK493+BK496+BK498+BK500</f>
        <v>0</v>
      </c>
    </row>
    <row r="493" spans="1:65" s="12" customFormat="1" ht="22.9" customHeight="1">
      <c r="B493" s="171"/>
      <c r="C493" s="172"/>
      <c r="D493" s="173" t="s">
        <v>76</v>
      </c>
      <c r="E493" s="185" t="s">
        <v>4508</v>
      </c>
      <c r="F493" s="185" t="s">
        <v>4509</v>
      </c>
      <c r="G493" s="172"/>
      <c r="H493" s="172"/>
      <c r="I493" s="175"/>
      <c r="J493" s="186">
        <f>BK493</f>
        <v>0</v>
      </c>
      <c r="K493" s="172"/>
      <c r="L493" s="177"/>
      <c r="M493" s="178"/>
      <c r="N493" s="179"/>
      <c r="O493" s="179"/>
      <c r="P493" s="180">
        <f>SUM(P494:P495)</f>
        <v>0</v>
      </c>
      <c r="Q493" s="179"/>
      <c r="R493" s="180">
        <f>SUM(R494:R495)</f>
        <v>0</v>
      </c>
      <c r="S493" s="179"/>
      <c r="T493" s="181">
        <f>SUM(T494:T495)</f>
        <v>0</v>
      </c>
      <c r="AR493" s="182" t="s">
        <v>85</v>
      </c>
      <c r="AT493" s="183" t="s">
        <v>76</v>
      </c>
      <c r="AU493" s="183" t="s">
        <v>85</v>
      </c>
      <c r="AY493" s="182" t="s">
        <v>152</v>
      </c>
      <c r="BK493" s="184">
        <f>SUM(BK494:BK495)</f>
        <v>0</v>
      </c>
    </row>
    <row r="494" spans="1:65" s="2" customFormat="1" ht="16.5" customHeight="1">
      <c r="A494" s="34"/>
      <c r="B494" s="35"/>
      <c r="C494" s="187" t="s">
        <v>2295</v>
      </c>
      <c r="D494" s="187" t="s">
        <v>155</v>
      </c>
      <c r="E494" s="188" t="s">
        <v>4510</v>
      </c>
      <c r="F494" s="189" t="s">
        <v>4511</v>
      </c>
      <c r="G494" s="190" t="s">
        <v>804</v>
      </c>
      <c r="H494" s="191">
        <v>20</v>
      </c>
      <c r="I494" s="192"/>
      <c r="J494" s="193">
        <f>ROUND(I494*H494,2)</f>
        <v>0</v>
      </c>
      <c r="K494" s="194"/>
      <c r="L494" s="39"/>
      <c r="M494" s="195" t="s">
        <v>1</v>
      </c>
      <c r="N494" s="196" t="s">
        <v>42</v>
      </c>
      <c r="O494" s="71"/>
      <c r="P494" s="197">
        <f>O494*H494</f>
        <v>0</v>
      </c>
      <c r="Q494" s="197">
        <v>0</v>
      </c>
      <c r="R494" s="197">
        <f>Q494*H494</f>
        <v>0</v>
      </c>
      <c r="S494" s="197">
        <v>0</v>
      </c>
      <c r="T494" s="198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9" t="s">
        <v>159</v>
      </c>
      <c r="AT494" s="199" t="s">
        <v>155</v>
      </c>
      <c r="AU494" s="199" t="s">
        <v>87</v>
      </c>
      <c r="AY494" s="17" t="s">
        <v>152</v>
      </c>
      <c r="BE494" s="200">
        <f>IF(N494="základní",J494,0)</f>
        <v>0</v>
      </c>
      <c r="BF494" s="200">
        <f>IF(N494="snížená",J494,0)</f>
        <v>0</v>
      </c>
      <c r="BG494" s="200">
        <f>IF(N494="zákl. přenesená",J494,0)</f>
        <v>0</v>
      </c>
      <c r="BH494" s="200">
        <f>IF(N494="sníž. přenesená",J494,0)</f>
        <v>0</v>
      </c>
      <c r="BI494" s="200">
        <f>IF(N494="nulová",J494,0)</f>
        <v>0</v>
      </c>
      <c r="BJ494" s="17" t="s">
        <v>85</v>
      </c>
      <c r="BK494" s="200">
        <f>ROUND(I494*H494,2)</f>
        <v>0</v>
      </c>
      <c r="BL494" s="17" t="s">
        <v>159</v>
      </c>
      <c r="BM494" s="199" t="s">
        <v>3095</v>
      </c>
    </row>
    <row r="495" spans="1:65" s="2" customFormat="1" ht="16.5" customHeight="1">
      <c r="A495" s="34"/>
      <c r="B495" s="35"/>
      <c r="C495" s="187" t="s">
        <v>2300</v>
      </c>
      <c r="D495" s="187" t="s">
        <v>155</v>
      </c>
      <c r="E495" s="188" t="s">
        <v>4512</v>
      </c>
      <c r="F495" s="189" t="s">
        <v>4513</v>
      </c>
      <c r="G495" s="190" t="s">
        <v>804</v>
      </c>
      <c r="H495" s="191">
        <v>10</v>
      </c>
      <c r="I495" s="192"/>
      <c r="J495" s="193">
        <f>ROUND(I495*H495,2)</f>
        <v>0</v>
      </c>
      <c r="K495" s="194"/>
      <c r="L495" s="39"/>
      <c r="M495" s="195" t="s">
        <v>1</v>
      </c>
      <c r="N495" s="196" t="s">
        <v>42</v>
      </c>
      <c r="O495" s="71"/>
      <c r="P495" s="197">
        <f>O495*H495</f>
        <v>0</v>
      </c>
      <c r="Q495" s="197">
        <v>0</v>
      </c>
      <c r="R495" s="197">
        <f>Q495*H495</f>
        <v>0</v>
      </c>
      <c r="S495" s="197">
        <v>0</v>
      </c>
      <c r="T495" s="198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99" t="s">
        <v>159</v>
      </c>
      <c r="AT495" s="199" t="s">
        <v>155</v>
      </c>
      <c r="AU495" s="199" t="s">
        <v>87</v>
      </c>
      <c r="AY495" s="17" t="s">
        <v>152</v>
      </c>
      <c r="BE495" s="200">
        <f>IF(N495="základní",J495,0)</f>
        <v>0</v>
      </c>
      <c r="BF495" s="200">
        <f>IF(N495="snížená",J495,0)</f>
        <v>0</v>
      </c>
      <c r="BG495" s="200">
        <f>IF(N495="zákl. přenesená",J495,0)</f>
        <v>0</v>
      </c>
      <c r="BH495" s="200">
        <f>IF(N495="sníž. přenesená",J495,0)</f>
        <v>0</v>
      </c>
      <c r="BI495" s="200">
        <f>IF(N495="nulová",J495,0)</f>
        <v>0</v>
      </c>
      <c r="BJ495" s="17" t="s">
        <v>85</v>
      </c>
      <c r="BK495" s="200">
        <f>ROUND(I495*H495,2)</f>
        <v>0</v>
      </c>
      <c r="BL495" s="17" t="s">
        <v>159</v>
      </c>
      <c r="BM495" s="199" t="s">
        <v>3103</v>
      </c>
    </row>
    <row r="496" spans="1:65" s="12" customFormat="1" ht="22.9" customHeight="1">
      <c r="B496" s="171"/>
      <c r="C496" s="172"/>
      <c r="D496" s="173" t="s">
        <v>76</v>
      </c>
      <c r="E496" s="185" t="s">
        <v>4514</v>
      </c>
      <c r="F496" s="185" t="s">
        <v>4515</v>
      </c>
      <c r="G496" s="172"/>
      <c r="H496" s="172"/>
      <c r="I496" s="175"/>
      <c r="J496" s="186">
        <f>BK496</f>
        <v>0</v>
      </c>
      <c r="K496" s="172"/>
      <c r="L496" s="177"/>
      <c r="M496" s="178"/>
      <c r="N496" s="179"/>
      <c r="O496" s="179"/>
      <c r="P496" s="180">
        <f>P497</f>
        <v>0</v>
      </c>
      <c r="Q496" s="179"/>
      <c r="R496" s="180">
        <f>R497</f>
        <v>0</v>
      </c>
      <c r="S496" s="179"/>
      <c r="T496" s="181">
        <f>T497</f>
        <v>0</v>
      </c>
      <c r="AR496" s="182" t="s">
        <v>85</v>
      </c>
      <c r="AT496" s="183" t="s">
        <v>76</v>
      </c>
      <c r="AU496" s="183" t="s">
        <v>85</v>
      </c>
      <c r="AY496" s="182" t="s">
        <v>152</v>
      </c>
      <c r="BK496" s="184">
        <f>BK497</f>
        <v>0</v>
      </c>
    </row>
    <row r="497" spans="1:65" s="2" customFormat="1" ht="16.5" customHeight="1">
      <c r="A497" s="34"/>
      <c r="B497" s="35"/>
      <c r="C497" s="187" t="s">
        <v>2305</v>
      </c>
      <c r="D497" s="187" t="s">
        <v>155</v>
      </c>
      <c r="E497" s="188" t="s">
        <v>4516</v>
      </c>
      <c r="F497" s="189" t="s">
        <v>4517</v>
      </c>
      <c r="G497" s="190" t="s">
        <v>804</v>
      </c>
      <c r="H497" s="191">
        <v>40</v>
      </c>
      <c r="I497" s="192"/>
      <c r="J497" s="193">
        <f>ROUND(I497*H497,2)</f>
        <v>0</v>
      </c>
      <c r="K497" s="194"/>
      <c r="L497" s="39"/>
      <c r="M497" s="195" t="s">
        <v>1</v>
      </c>
      <c r="N497" s="196" t="s">
        <v>42</v>
      </c>
      <c r="O497" s="71"/>
      <c r="P497" s="197">
        <f>O497*H497</f>
        <v>0</v>
      </c>
      <c r="Q497" s="197">
        <v>0</v>
      </c>
      <c r="R497" s="197">
        <f>Q497*H497</f>
        <v>0</v>
      </c>
      <c r="S497" s="197">
        <v>0</v>
      </c>
      <c r="T497" s="198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9" t="s">
        <v>159</v>
      </c>
      <c r="AT497" s="199" t="s">
        <v>155</v>
      </c>
      <c r="AU497" s="199" t="s">
        <v>87</v>
      </c>
      <c r="AY497" s="17" t="s">
        <v>152</v>
      </c>
      <c r="BE497" s="200">
        <f>IF(N497="základní",J497,0)</f>
        <v>0</v>
      </c>
      <c r="BF497" s="200">
        <f>IF(N497="snížená",J497,0)</f>
        <v>0</v>
      </c>
      <c r="BG497" s="200">
        <f>IF(N497="zákl. přenesená",J497,0)</f>
        <v>0</v>
      </c>
      <c r="BH497" s="200">
        <f>IF(N497="sníž. přenesená",J497,0)</f>
        <v>0</v>
      </c>
      <c r="BI497" s="200">
        <f>IF(N497="nulová",J497,0)</f>
        <v>0</v>
      </c>
      <c r="BJ497" s="17" t="s">
        <v>85</v>
      </c>
      <c r="BK497" s="200">
        <f>ROUND(I497*H497,2)</f>
        <v>0</v>
      </c>
      <c r="BL497" s="17" t="s">
        <v>159</v>
      </c>
      <c r="BM497" s="199" t="s">
        <v>3112</v>
      </c>
    </row>
    <row r="498" spans="1:65" s="12" customFormat="1" ht="22.9" customHeight="1">
      <c r="B498" s="171"/>
      <c r="C498" s="172"/>
      <c r="D498" s="173" t="s">
        <v>76</v>
      </c>
      <c r="E498" s="185" t="s">
        <v>4518</v>
      </c>
      <c r="F498" s="185" t="s">
        <v>4519</v>
      </c>
      <c r="G498" s="172"/>
      <c r="H498" s="172"/>
      <c r="I498" s="175"/>
      <c r="J498" s="186">
        <f>BK498</f>
        <v>0</v>
      </c>
      <c r="K498" s="172"/>
      <c r="L498" s="177"/>
      <c r="M498" s="178"/>
      <c r="N498" s="179"/>
      <c r="O498" s="179"/>
      <c r="P498" s="180">
        <f>P499</f>
        <v>0</v>
      </c>
      <c r="Q498" s="179"/>
      <c r="R498" s="180">
        <f>R499</f>
        <v>0</v>
      </c>
      <c r="S498" s="179"/>
      <c r="T498" s="181">
        <f>T499</f>
        <v>0</v>
      </c>
      <c r="AR498" s="182" t="s">
        <v>85</v>
      </c>
      <c r="AT498" s="183" t="s">
        <v>76</v>
      </c>
      <c r="AU498" s="183" t="s">
        <v>85</v>
      </c>
      <c r="AY498" s="182" t="s">
        <v>152</v>
      </c>
      <c r="BK498" s="184">
        <f>BK499</f>
        <v>0</v>
      </c>
    </row>
    <row r="499" spans="1:65" s="2" customFormat="1" ht="16.5" customHeight="1">
      <c r="A499" s="34"/>
      <c r="B499" s="35"/>
      <c r="C499" s="187" t="s">
        <v>2309</v>
      </c>
      <c r="D499" s="187" t="s">
        <v>155</v>
      </c>
      <c r="E499" s="188" t="s">
        <v>4520</v>
      </c>
      <c r="F499" s="189" t="s">
        <v>4521</v>
      </c>
      <c r="G499" s="190" t="s">
        <v>198</v>
      </c>
      <c r="H499" s="191">
        <v>40</v>
      </c>
      <c r="I499" s="192"/>
      <c r="J499" s="193">
        <f>ROUND(I499*H499,2)</f>
        <v>0</v>
      </c>
      <c r="K499" s="194"/>
      <c r="L499" s="39"/>
      <c r="M499" s="195" t="s">
        <v>1</v>
      </c>
      <c r="N499" s="196" t="s">
        <v>42</v>
      </c>
      <c r="O499" s="71"/>
      <c r="P499" s="197">
        <f>O499*H499</f>
        <v>0</v>
      </c>
      <c r="Q499" s="197">
        <v>0</v>
      </c>
      <c r="R499" s="197">
        <f>Q499*H499</f>
        <v>0</v>
      </c>
      <c r="S499" s="197">
        <v>0</v>
      </c>
      <c r="T499" s="198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99" t="s">
        <v>159</v>
      </c>
      <c r="AT499" s="199" t="s">
        <v>155</v>
      </c>
      <c r="AU499" s="199" t="s">
        <v>87</v>
      </c>
      <c r="AY499" s="17" t="s">
        <v>152</v>
      </c>
      <c r="BE499" s="200">
        <f>IF(N499="základní",J499,0)</f>
        <v>0</v>
      </c>
      <c r="BF499" s="200">
        <f>IF(N499="snížená",J499,0)</f>
        <v>0</v>
      </c>
      <c r="BG499" s="200">
        <f>IF(N499="zákl. přenesená",J499,0)</f>
        <v>0</v>
      </c>
      <c r="BH499" s="200">
        <f>IF(N499="sníž. přenesená",J499,0)</f>
        <v>0</v>
      </c>
      <c r="BI499" s="200">
        <f>IF(N499="nulová",J499,0)</f>
        <v>0</v>
      </c>
      <c r="BJ499" s="17" t="s">
        <v>85</v>
      </c>
      <c r="BK499" s="200">
        <f>ROUND(I499*H499,2)</f>
        <v>0</v>
      </c>
      <c r="BL499" s="17" t="s">
        <v>159</v>
      </c>
      <c r="BM499" s="199" t="s">
        <v>4522</v>
      </c>
    </row>
    <row r="500" spans="1:65" s="12" customFormat="1" ht="22.9" customHeight="1">
      <c r="B500" s="171"/>
      <c r="C500" s="172"/>
      <c r="D500" s="173" t="s">
        <v>76</v>
      </c>
      <c r="E500" s="185" t="s">
        <v>4523</v>
      </c>
      <c r="F500" s="185" t="s">
        <v>4524</v>
      </c>
      <c r="G500" s="172"/>
      <c r="H500" s="172"/>
      <c r="I500" s="175"/>
      <c r="J500" s="186">
        <f>BK500</f>
        <v>0</v>
      </c>
      <c r="K500" s="172"/>
      <c r="L500" s="177"/>
      <c r="M500" s="178"/>
      <c r="N500" s="179"/>
      <c r="O500" s="179"/>
      <c r="P500" s="180">
        <f>P501</f>
        <v>0</v>
      </c>
      <c r="Q500" s="179"/>
      <c r="R500" s="180">
        <f>R501</f>
        <v>0</v>
      </c>
      <c r="S500" s="179"/>
      <c r="T500" s="181">
        <f>T501</f>
        <v>0</v>
      </c>
      <c r="AR500" s="182" t="s">
        <v>85</v>
      </c>
      <c r="AT500" s="183" t="s">
        <v>76</v>
      </c>
      <c r="AU500" s="183" t="s">
        <v>85</v>
      </c>
      <c r="AY500" s="182" t="s">
        <v>152</v>
      </c>
      <c r="BK500" s="184">
        <f>BK501</f>
        <v>0</v>
      </c>
    </row>
    <row r="501" spans="1:65" s="2" customFormat="1" ht="16.5" customHeight="1">
      <c r="A501" s="34"/>
      <c r="B501" s="35"/>
      <c r="C501" s="187" t="s">
        <v>2313</v>
      </c>
      <c r="D501" s="187" t="s">
        <v>155</v>
      </c>
      <c r="E501" s="188" t="s">
        <v>4525</v>
      </c>
      <c r="F501" s="189" t="s">
        <v>4526</v>
      </c>
      <c r="G501" s="190" t="s">
        <v>804</v>
      </c>
      <c r="H501" s="191">
        <v>2</v>
      </c>
      <c r="I501" s="192"/>
      <c r="J501" s="193">
        <f>ROUND(I501*H501,2)</f>
        <v>0</v>
      </c>
      <c r="K501" s="194"/>
      <c r="L501" s="39"/>
      <c r="M501" s="195" t="s">
        <v>1</v>
      </c>
      <c r="N501" s="196" t="s">
        <v>42</v>
      </c>
      <c r="O501" s="71"/>
      <c r="P501" s="197">
        <f>O501*H501</f>
        <v>0</v>
      </c>
      <c r="Q501" s="197">
        <v>0</v>
      </c>
      <c r="R501" s="197">
        <f>Q501*H501</f>
        <v>0</v>
      </c>
      <c r="S501" s="197">
        <v>0</v>
      </c>
      <c r="T501" s="198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9" t="s">
        <v>159</v>
      </c>
      <c r="AT501" s="199" t="s">
        <v>155</v>
      </c>
      <c r="AU501" s="199" t="s">
        <v>87</v>
      </c>
      <c r="AY501" s="17" t="s">
        <v>152</v>
      </c>
      <c r="BE501" s="200">
        <f>IF(N501="základní",J501,0)</f>
        <v>0</v>
      </c>
      <c r="BF501" s="200">
        <f>IF(N501="snížená",J501,0)</f>
        <v>0</v>
      </c>
      <c r="BG501" s="200">
        <f>IF(N501="zákl. přenesená",J501,0)</f>
        <v>0</v>
      </c>
      <c r="BH501" s="200">
        <f>IF(N501="sníž. přenesená",J501,0)</f>
        <v>0</v>
      </c>
      <c r="BI501" s="200">
        <f>IF(N501="nulová",J501,0)</f>
        <v>0</v>
      </c>
      <c r="BJ501" s="17" t="s">
        <v>85</v>
      </c>
      <c r="BK501" s="200">
        <f>ROUND(I501*H501,2)</f>
        <v>0</v>
      </c>
      <c r="BL501" s="17" t="s">
        <v>159</v>
      </c>
      <c r="BM501" s="199" t="s">
        <v>4527</v>
      </c>
    </row>
    <row r="502" spans="1:65" s="12" customFormat="1" ht="25.9" customHeight="1">
      <c r="B502" s="171"/>
      <c r="C502" s="172"/>
      <c r="D502" s="173" t="s">
        <v>76</v>
      </c>
      <c r="E502" s="174" t="s">
        <v>4528</v>
      </c>
      <c r="F502" s="174" t="s">
        <v>4529</v>
      </c>
      <c r="G502" s="172"/>
      <c r="H502" s="172"/>
      <c r="I502" s="175"/>
      <c r="J502" s="176">
        <f>BK502</f>
        <v>0</v>
      </c>
      <c r="K502" s="172"/>
      <c r="L502" s="177"/>
      <c r="M502" s="178"/>
      <c r="N502" s="179"/>
      <c r="O502" s="179"/>
      <c r="P502" s="180">
        <f>P503+P505</f>
        <v>0</v>
      </c>
      <c r="Q502" s="179"/>
      <c r="R502" s="180">
        <f>R503+R505</f>
        <v>0</v>
      </c>
      <c r="S502" s="179"/>
      <c r="T502" s="181">
        <f>T503+T505</f>
        <v>0</v>
      </c>
      <c r="AR502" s="182" t="s">
        <v>85</v>
      </c>
      <c r="AT502" s="183" t="s">
        <v>76</v>
      </c>
      <c r="AU502" s="183" t="s">
        <v>77</v>
      </c>
      <c r="AY502" s="182" t="s">
        <v>152</v>
      </c>
      <c r="BK502" s="184">
        <f>BK503+BK505</f>
        <v>0</v>
      </c>
    </row>
    <row r="503" spans="1:65" s="12" customFormat="1" ht="22.9" customHeight="1">
      <c r="B503" s="171"/>
      <c r="C503" s="172"/>
      <c r="D503" s="173" t="s">
        <v>76</v>
      </c>
      <c r="E503" s="185" t="s">
        <v>4530</v>
      </c>
      <c r="F503" s="185" t="s">
        <v>4531</v>
      </c>
      <c r="G503" s="172"/>
      <c r="H503" s="172"/>
      <c r="I503" s="175"/>
      <c r="J503" s="186">
        <f>BK503</f>
        <v>0</v>
      </c>
      <c r="K503" s="172"/>
      <c r="L503" s="177"/>
      <c r="M503" s="178"/>
      <c r="N503" s="179"/>
      <c r="O503" s="179"/>
      <c r="P503" s="180">
        <f>P504</f>
        <v>0</v>
      </c>
      <c r="Q503" s="179"/>
      <c r="R503" s="180">
        <f>R504</f>
        <v>0</v>
      </c>
      <c r="S503" s="179"/>
      <c r="T503" s="181">
        <f>T504</f>
        <v>0</v>
      </c>
      <c r="AR503" s="182" t="s">
        <v>85</v>
      </c>
      <c r="AT503" s="183" t="s">
        <v>76</v>
      </c>
      <c r="AU503" s="183" t="s">
        <v>85</v>
      </c>
      <c r="AY503" s="182" t="s">
        <v>152</v>
      </c>
      <c r="BK503" s="184">
        <f>BK504</f>
        <v>0</v>
      </c>
    </row>
    <row r="504" spans="1:65" s="2" customFormat="1" ht="24.2" customHeight="1">
      <c r="A504" s="34"/>
      <c r="B504" s="35"/>
      <c r="C504" s="187" t="s">
        <v>2317</v>
      </c>
      <c r="D504" s="187" t="s">
        <v>155</v>
      </c>
      <c r="E504" s="188" t="s">
        <v>4532</v>
      </c>
      <c r="F504" s="189" t="s">
        <v>4533</v>
      </c>
      <c r="G504" s="190" t="s">
        <v>198</v>
      </c>
      <c r="H504" s="191">
        <v>70</v>
      </c>
      <c r="I504" s="192"/>
      <c r="J504" s="193">
        <f>ROUND(I504*H504,2)</f>
        <v>0</v>
      </c>
      <c r="K504" s="194"/>
      <c r="L504" s="39"/>
      <c r="M504" s="195" t="s">
        <v>1</v>
      </c>
      <c r="N504" s="196" t="s">
        <v>42</v>
      </c>
      <c r="O504" s="71"/>
      <c r="P504" s="197">
        <f>O504*H504</f>
        <v>0</v>
      </c>
      <c r="Q504" s="197">
        <v>0</v>
      </c>
      <c r="R504" s="197">
        <f>Q504*H504</f>
        <v>0</v>
      </c>
      <c r="S504" s="197">
        <v>0</v>
      </c>
      <c r="T504" s="198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9" t="s">
        <v>159</v>
      </c>
      <c r="AT504" s="199" t="s">
        <v>155</v>
      </c>
      <c r="AU504" s="199" t="s">
        <v>87</v>
      </c>
      <c r="AY504" s="17" t="s">
        <v>152</v>
      </c>
      <c r="BE504" s="200">
        <f>IF(N504="základní",J504,0)</f>
        <v>0</v>
      </c>
      <c r="BF504" s="200">
        <f>IF(N504="snížená",J504,0)</f>
        <v>0</v>
      </c>
      <c r="BG504" s="200">
        <f>IF(N504="zákl. přenesená",J504,0)</f>
        <v>0</v>
      </c>
      <c r="BH504" s="200">
        <f>IF(N504="sníž. přenesená",J504,0)</f>
        <v>0</v>
      </c>
      <c r="BI504" s="200">
        <f>IF(N504="nulová",J504,0)</f>
        <v>0</v>
      </c>
      <c r="BJ504" s="17" t="s">
        <v>85</v>
      </c>
      <c r="BK504" s="200">
        <f>ROUND(I504*H504,2)</f>
        <v>0</v>
      </c>
      <c r="BL504" s="17" t="s">
        <v>159</v>
      </c>
      <c r="BM504" s="199" t="s">
        <v>4534</v>
      </c>
    </row>
    <row r="505" spans="1:65" s="12" customFormat="1" ht="22.9" customHeight="1">
      <c r="B505" s="171"/>
      <c r="C505" s="172"/>
      <c r="D505" s="173" t="s">
        <v>76</v>
      </c>
      <c r="E505" s="185" t="s">
        <v>4535</v>
      </c>
      <c r="F505" s="185" t="s">
        <v>4536</v>
      </c>
      <c r="G505" s="172"/>
      <c r="H505" s="172"/>
      <c r="I505" s="175"/>
      <c r="J505" s="186">
        <f>BK505</f>
        <v>0</v>
      </c>
      <c r="K505" s="172"/>
      <c r="L505" s="177"/>
      <c r="M505" s="178"/>
      <c r="N505" s="179"/>
      <c r="O505" s="179"/>
      <c r="P505" s="180">
        <f>P506</f>
        <v>0</v>
      </c>
      <c r="Q505" s="179"/>
      <c r="R505" s="180">
        <f>R506</f>
        <v>0</v>
      </c>
      <c r="S505" s="179"/>
      <c r="T505" s="181">
        <f>T506</f>
        <v>0</v>
      </c>
      <c r="AR505" s="182" t="s">
        <v>85</v>
      </c>
      <c r="AT505" s="183" t="s">
        <v>76</v>
      </c>
      <c r="AU505" s="183" t="s">
        <v>85</v>
      </c>
      <c r="AY505" s="182" t="s">
        <v>152</v>
      </c>
      <c r="BK505" s="184">
        <f>BK506</f>
        <v>0</v>
      </c>
    </row>
    <row r="506" spans="1:65" s="2" customFormat="1" ht="16.5" customHeight="1">
      <c r="A506" s="34"/>
      <c r="B506" s="35"/>
      <c r="C506" s="187" t="s">
        <v>2321</v>
      </c>
      <c r="D506" s="187" t="s">
        <v>155</v>
      </c>
      <c r="E506" s="188" t="s">
        <v>4537</v>
      </c>
      <c r="F506" s="189" t="s">
        <v>4538</v>
      </c>
      <c r="G506" s="190" t="s">
        <v>198</v>
      </c>
      <c r="H506" s="191">
        <v>70</v>
      </c>
      <c r="I506" s="192"/>
      <c r="J506" s="193">
        <f>ROUND(I506*H506,2)</f>
        <v>0</v>
      </c>
      <c r="K506" s="194"/>
      <c r="L506" s="39"/>
      <c r="M506" s="195" t="s">
        <v>1</v>
      </c>
      <c r="N506" s="196" t="s">
        <v>42</v>
      </c>
      <c r="O506" s="71"/>
      <c r="P506" s="197">
        <f>O506*H506</f>
        <v>0</v>
      </c>
      <c r="Q506" s="197">
        <v>0</v>
      </c>
      <c r="R506" s="197">
        <f>Q506*H506</f>
        <v>0</v>
      </c>
      <c r="S506" s="197">
        <v>0</v>
      </c>
      <c r="T506" s="198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9" t="s">
        <v>159</v>
      </c>
      <c r="AT506" s="199" t="s">
        <v>155</v>
      </c>
      <c r="AU506" s="199" t="s">
        <v>87</v>
      </c>
      <c r="AY506" s="17" t="s">
        <v>152</v>
      </c>
      <c r="BE506" s="200">
        <f>IF(N506="základní",J506,0)</f>
        <v>0</v>
      </c>
      <c r="BF506" s="200">
        <f>IF(N506="snížená",J506,0)</f>
        <v>0</v>
      </c>
      <c r="BG506" s="200">
        <f>IF(N506="zákl. přenesená",J506,0)</f>
        <v>0</v>
      </c>
      <c r="BH506" s="200">
        <f>IF(N506="sníž. přenesená",J506,0)</f>
        <v>0</v>
      </c>
      <c r="BI506" s="200">
        <f>IF(N506="nulová",J506,0)</f>
        <v>0</v>
      </c>
      <c r="BJ506" s="17" t="s">
        <v>85</v>
      </c>
      <c r="BK506" s="200">
        <f>ROUND(I506*H506,2)</f>
        <v>0</v>
      </c>
      <c r="BL506" s="17" t="s">
        <v>159</v>
      </c>
      <c r="BM506" s="199" t="s">
        <v>4539</v>
      </c>
    </row>
    <row r="507" spans="1:65" s="12" customFormat="1" ht="25.9" customHeight="1">
      <c r="B507" s="171"/>
      <c r="C507" s="172"/>
      <c r="D507" s="173" t="s">
        <v>76</v>
      </c>
      <c r="E507" s="174" t="s">
        <v>4540</v>
      </c>
      <c r="F507" s="174" t="s">
        <v>4541</v>
      </c>
      <c r="G507" s="172"/>
      <c r="H507" s="172"/>
      <c r="I507" s="175"/>
      <c r="J507" s="176">
        <f>BK507</f>
        <v>0</v>
      </c>
      <c r="K507" s="172"/>
      <c r="L507" s="177"/>
      <c r="M507" s="178"/>
      <c r="N507" s="179"/>
      <c r="O507" s="179"/>
      <c r="P507" s="180">
        <f>SUM(P508:P509)</f>
        <v>0</v>
      </c>
      <c r="Q507" s="179"/>
      <c r="R507" s="180">
        <f>SUM(R508:R509)</f>
        <v>0</v>
      </c>
      <c r="S507" s="179"/>
      <c r="T507" s="181">
        <f>SUM(T508:T509)</f>
        <v>0</v>
      </c>
      <c r="AR507" s="182" t="s">
        <v>85</v>
      </c>
      <c r="AT507" s="183" t="s">
        <v>76</v>
      </c>
      <c r="AU507" s="183" t="s">
        <v>77</v>
      </c>
      <c r="AY507" s="182" t="s">
        <v>152</v>
      </c>
      <c r="BK507" s="184">
        <f>SUM(BK508:BK509)</f>
        <v>0</v>
      </c>
    </row>
    <row r="508" spans="1:65" s="2" customFormat="1" ht="16.5" customHeight="1">
      <c r="A508" s="34"/>
      <c r="B508" s="35"/>
      <c r="C508" s="187" t="s">
        <v>2325</v>
      </c>
      <c r="D508" s="187" t="s">
        <v>155</v>
      </c>
      <c r="E508" s="188" t="s">
        <v>4542</v>
      </c>
      <c r="F508" s="189" t="s">
        <v>4543</v>
      </c>
      <c r="G508" s="190" t="s">
        <v>170</v>
      </c>
      <c r="H508" s="191">
        <v>1</v>
      </c>
      <c r="I508" s="192"/>
      <c r="J508" s="193">
        <f>ROUND(I508*H508,2)</f>
        <v>0</v>
      </c>
      <c r="K508" s="194"/>
      <c r="L508" s="39"/>
      <c r="M508" s="195" t="s">
        <v>1</v>
      </c>
      <c r="N508" s="196" t="s">
        <v>42</v>
      </c>
      <c r="O508" s="71"/>
      <c r="P508" s="197">
        <f>O508*H508</f>
        <v>0</v>
      </c>
      <c r="Q508" s="197">
        <v>0</v>
      </c>
      <c r="R508" s="197">
        <f>Q508*H508</f>
        <v>0</v>
      </c>
      <c r="S508" s="197">
        <v>0</v>
      </c>
      <c r="T508" s="198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9" t="s">
        <v>159</v>
      </c>
      <c r="AT508" s="199" t="s">
        <v>155</v>
      </c>
      <c r="AU508" s="199" t="s">
        <v>85</v>
      </c>
      <c r="AY508" s="17" t="s">
        <v>152</v>
      </c>
      <c r="BE508" s="200">
        <f>IF(N508="základní",J508,0)</f>
        <v>0</v>
      </c>
      <c r="BF508" s="200">
        <f>IF(N508="snížená",J508,0)</f>
        <v>0</v>
      </c>
      <c r="BG508" s="200">
        <f>IF(N508="zákl. přenesená",J508,0)</f>
        <v>0</v>
      </c>
      <c r="BH508" s="200">
        <f>IF(N508="sníž. přenesená",J508,0)</f>
        <v>0</v>
      </c>
      <c r="BI508" s="200">
        <f>IF(N508="nulová",J508,0)</f>
        <v>0</v>
      </c>
      <c r="BJ508" s="17" t="s">
        <v>85</v>
      </c>
      <c r="BK508" s="200">
        <f>ROUND(I508*H508,2)</f>
        <v>0</v>
      </c>
      <c r="BL508" s="17" t="s">
        <v>159</v>
      </c>
      <c r="BM508" s="199" t="s">
        <v>4544</v>
      </c>
    </row>
    <row r="509" spans="1:65" s="2" customFormat="1" ht="16.5" customHeight="1">
      <c r="A509" s="34"/>
      <c r="B509" s="35"/>
      <c r="C509" s="187" t="s">
        <v>2330</v>
      </c>
      <c r="D509" s="187" t="s">
        <v>155</v>
      </c>
      <c r="E509" s="188" t="s">
        <v>4545</v>
      </c>
      <c r="F509" s="189" t="s">
        <v>4546</v>
      </c>
      <c r="G509" s="190" t="s">
        <v>170</v>
      </c>
      <c r="H509" s="191">
        <v>1</v>
      </c>
      <c r="I509" s="192"/>
      <c r="J509" s="193">
        <f>ROUND(I509*H509,2)</f>
        <v>0</v>
      </c>
      <c r="K509" s="194"/>
      <c r="L509" s="39"/>
      <c r="M509" s="258" t="s">
        <v>1</v>
      </c>
      <c r="N509" s="259" t="s">
        <v>42</v>
      </c>
      <c r="O509" s="256"/>
      <c r="P509" s="260">
        <f>O509*H509</f>
        <v>0</v>
      </c>
      <c r="Q509" s="260">
        <v>0</v>
      </c>
      <c r="R509" s="260">
        <f>Q509*H509</f>
        <v>0</v>
      </c>
      <c r="S509" s="260">
        <v>0</v>
      </c>
      <c r="T509" s="261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99" t="s">
        <v>159</v>
      </c>
      <c r="AT509" s="199" t="s">
        <v>155</v>
      </c>
      <c r="AU509" s="199" t="s">
        <v>85</v>
      </c>
      <c r="AY509" s="17" t="s">
        <v>152</v>
      </c>
      <c r="BE509" s="200">
        <f>IF(N509="základní",J509,0)</f>
        <v>0</v>
      </c>
      <c r="BF509" s="200">
        <f>IF(N509="snížená",J509,0)</f>
        <v>0</v>
      </c>
      <c r="BG509" s="200">
        <f>IF(N509="zákl. přenesená",J509,0)</f>
        <v>0</v>
      </c>
      <c r="BH509" s="200">
        <f>IF(N509="sníž. přenesená",J509,0)</f>
        <v>0</v>
      </c>
      <c r="BI509" s="200">
        <f>IF(N509="nulová",J509,0)</f>
        <v>0</v>
      </c>
      <c r="BJ509" s="17" t="s">
        <v>85</v>
      </c>
      <c r="BK509" s="200">
        <f>ROUND(I509*H509,2)</f>
        <v>0</v>
      </c>
      <c r="BL509" s="17" t="s">
        <v>159</v>
      </c>
      <c r="BM509" s="199" t="s">
        <v>4547</v>
      </c>
    </row>
    <row r="510" spans="1:65" s="2" customFormat="1" ht="6.95" customHeight="1">
      <c r="A510" s="34"/>
      <c r="B510" s="54"/>
      <c r="C510" s="55"/>
      <c r="D510" s="55"/>
      <c r="E510" s="55"/>
      <c r="F510" s="55"/>
      <c r="G510" s="55"/>
      <c r="H510" s="55"/>
      <c r="I510" s="55"/>
      <c r="J510" s="55"/>
      <c r="K510" s="55"/>
      <c r="L510" s="39"/>
      <c r="M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</row>
  </sheetData>
  <sheetProtection password="C1E4" sheet="1" objects="1" scenarios="1" formatColumns="0" formatRows="0" autoFilter="0"/>
  <autoFilter ref="C217:K509"/>
  <mergeCells count="9">
    <mergeCell ref="E87:H87"/>
    <mergeCell ref="E208:H208"/>
    <mergeCell ref="E210:H210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zakázky</vt:lpstr>
      <vt:lpstr>001 - Oprava střechy</vt:lpstr>
      <vt:lpstr>002 - Oprava vnějšího pláště</vt:lpstr>
      <vt:lpstr>003 - Oprava zpevněných p...</vt:lpstr>
      <vt:lpstr>004 - Oprava prostor pro ...</vt:lpstr>
      <vt:lpstr>005 - Oprava veřejných WC</vt:lpstr>
      <vt:lpstr>006 - Oprava sklepních pr...</vt:lpstr>
      <vt:lpstr>007 - Oprava společných p...</vt:lpstr>
      <vt:lpstr>008 - Elektroinstalace a ...</vt:lpstr>
      <vt:lpstr>009 - Vedlejší a ostatní ...</vt:lpstr>
      <vt:lpstr>'001 - Oprava střechy'!Názvy_tisku</vt:lpstr>
      <vt:lpstr>'002 - Oprava vnějšího pláště'!Názvy_tisku</vt:lpstr>
      <vt:lpstr>'003 - Oprava zpevněných p...'!Názvy_tisku</vt:lpstr>
      <vt:lpstr>'004 - Oprava prostor pro ...'!Názvy_tisku</vt:lpstr>
      <vt:lpstr>'005 - Oprava veřejných WC'!Názvy_tisku</vt:lpstr>
      <vt:lpstr>'006 - Oprava sklepních pr...'!Názvy_tisku</vt:lpstr>
      <vt:lpstr>'007 - Oprava společných p...'!Názvy_tisku</vt:lpstr>
      <vt:lpstr>'008 - Elektroinstalace a ...'!Názvy_tisku</vt:lpstr>
      <vt:lpstr>'009 - Vedlejší a ostatní ...'!Názvy_tisku</vt:lpstr>
      <vt:lpstr>'Rekapitulace zakázky'!Názvy_tisku</vt:lpstr>
      <vt:lpstr>'001 - Oprava střechy'!Oblast_tisku</vt:lpstr>
      <vt:lpstr>'002 - Oprava vnějšího pláště'!Oblast_tisku</vt:lpstr>
      <vt:lpstr>'003 - Oprava zpevněných p...'!Oblast_tisku</vt:lpstr>
      <vt:lpstr>'004 - Oprava prostor pro ...'!Oblast_tisku</vt:lpstr>
      <vt:lpstr>'005 - Oprava veřejných WC'!Oblast_tisku</vt:lpstr>
      <vt:lpstr>'006 - Oprava sklepních pr...'!Oblast_tisku</vt:lpstr>
      <vt:lpstr>'007 - Oprava společných p...'!Oblast_tisku</vt:lpstr>
      <vt:lpstr>'008 - Elektroinstalace a ...'!Oblast_tisku</vt:lpstr>
      <vt:lpstr>'009 - Vedlejší a ostatní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2023-03-14T11:13:18Z</dcterms:created>
  <dcterms:modified xsi:type="dcterms:W3CDTF">2023-03-14T11:25:25Z</dcterms:modified>
</cp:coreProperties>
</file>